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kyo25\Desktop\国内送付\"/>
    </mc:Choice>
  </mc:AlternateContent>
  <xr:revisionPtr revIDLastSave="0" documentId="13_ncr:1_{D0FCF7BC-3488-4782-95DC-70283CD61779}" xr6:coauthVersionLast="47" xr6:coauthVersionMax="47" xr10:uidLastSave="{00000000-0000-0000-0000-000000000000}"/>
  <bookViews>
    <workbookView xWindow="120" yWindow="150" windowWidth="15135" windowHeight="15000" tabRatio="866" activeTab="4" xr2:uid="{00000000-000D-0000-FFFF-FFFF00000000}"/>
  </bookViews>
  <sheets>
    <sheet name="Basic Data" sheetId="8" r:id="rId1"/>
    <sheet name="Survay Point1" sheetId="7" r:id="rId2"/>
    <sheet name="Survay Point2" sheetId="9" r:id="rId3"/>
    <sheet name="Survay Point3" sheetId="10" r:id="rId4"/>
    <sheet name="J00-00Survay Total" sheetId="12" r:id="rId5"/>
  </sheets>
  <definedNames>
    <definedName name="_xlnm.Print_Area" localSheetId="0">'Basic Data'!$B$1:$H$33</definedName>
    <definedName name="_xlnm.Print_Area" localSheetId="4">'J00-00Survay Total'!$A$1:$J$44</definedName>
    <definedName name="_xlnm.Print_Area" localSheetId="1">'Survay Point1'!$A$1:$J$22</definedName>
    <definedName name="_xlnm.Print_Area" localSheetId="2">'Survay Point2'!$A$1:$J$22</definedName>
    <definedName name="_xlnm.Print_Area" localSheetId="3">'Survay Point3'!$A$1:$J$22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0" l="1"/>
  <c r="H14" i="9"/>
  <c r="H14" i="7"/>
  <c r="J3" i="10"/>
  <c r="I3" i="10"/>
  <c r="H3" i="10"/>
  <c r="H2" i="10"/>
  <c r="C4" i="10"/>
  <c r="C3" i="10"/>
  <c r="C2" i="10"/>
  <c r="J3" i="9"/>
  <c r="I3" i="9"/>
  <c r="H3" i="9"/>
  <c r="H2" i="9"/>
  <c r="C4" i="9"/>
  <c r="C3" i="9"/>
  <c r="C2" i="9"/>
  <c r="J3" i="7"/>
  <c r="I3" i="7"/>
  <c r="H3" i="7"/>
  <c r="H2" i="7"/>
  <c r="C4" i="7"/>
  <c r="C3" i="7"/>
  <c r="C2" i="7"/>
  <c r="D41" i="12" l="1"/>
  <c r="C3" i="12"/>
  <c r="H3" i="12"/>
  <c r="C4" i="12"/>
  <c r="H4" i="12"/>
  <c r="I4" i="12"/>
  <c r="J4" i="12"/>
  <c r="C5" i="12"/>
  <c r="C7" i="12"/>
  <c r="A9" i="12"/>
  <c r="J14" i="12" s="1"/>
  <c r="F12" i="12"/>
  <c r="H13" i="12"/>
  <c r="D17" i="12"/>
  <c r="G17" i="12"/>
  <c r="I17" i="12"/>
  <c r="A21" i="12"/>
  <c r="F22" i="12" s="1"/>
  <c r="D29" i="12"/>
  <c r="G29" i="12"/>
  <c r="I29" i="12"/>
  <c r="A33" i="12"/>
  <c r="F34" i="12" s="1"/>
  <c r="J40" i="12"/>
  <c r="G41" i="12"/>
  <c r="I41" i="12"/>
  <c r="L12" i="12" l="1"/>
  <c r="F16" i="12"/>
  <c r="H38" i="12"/>
  <c r="L36" i="12"/>
  <c r="J34" i="12"/>
  <c r="J39" i="12"/>
  <c r="F38" i="12"/>
  <c r="F36" i="12"/>
  <c r="H34" i="12"/>
  <c r="L34" i="12" s="1"/>
  <c r="H37" i="12"/>
  <c r="D36" i="12"/>
  <c r="J38" i="12"/>
  <c r="F37" i="12"/>
  <c r="I35" i="12"/>
  <c r="J27" i="12"/>
  <c r="F25" i="12"/>
  <c r="H26" i="12"/>
  <c r="D24" i="12"/>
  <c r="H25" i="12"/>
  <c r="J22" i="12"/>
  <c r="J26" i="12"/>
  <c r="F24" i="12"/>
  <c r="H40" i="12"/>
  <c r="F39" i="12"/>
  <c r="J37" i="12"/>
  <c r="I36" i="12"/>
  <c r="J28" i="12"/>
  <c r="F26" i="12"/>
  <c r="L24" i="12"/>
  <c r="I23" i="12"/>
  <c r="H22" i="12"/>
  <c r="L22" i="12" s="1"/>
  <c r="J15" i="12"/>
  <c r="H14" i="12"/>
  <c r="F13" i="12"/>
  <c r="D12" i="12"/>
  <c r="J10" i="12"/>
  <c r="F40" i="12"/>
  <c r="H28" i="12"/>
  <c r="F27" i="12"/>
  <c r="J25" i="12"/>
  <c r="I24" i="12"/>
  <c r="J16" i="12"/>
  <c r="F14" i="12"/>
  <c r="I11" i="12"/>
  <c r="H10" i="12"/>
  <c r="F28" i="12"/>
  <c r="H16" i="12"/>
  <c r="F15" i="12"/>
  <c r="J13" i="12"/>
  <c r="I12" i="12"/>
  <c r="F10" i="12"/>
  <c r="F7" i="12" l="1"/>
  <c r="J7" i="12"/>
  <c r="L10" i="12"/>
  <c r="H7" i="12" s="1"/>
  <c r="I8" i="12"/>
  <c r="G8" i="12"/>
  <c r="F8" i="12"/>
  <c r="D9" i="7" l="1"/>
  <c r="H39" i="12"/>
  <c r="H27" i="12" l="1"/>
  <c r="D17" i="9"/>
  <c r="H15" i="12"/>
  <c r="D17" i="7"/>
  <c r="G19" i="7" s="1"/>
  <c r="D11" i="12"/>
  <c r="D17" i="10"/>
  <c r="D9" i="10"/>
  <c r="D35" i="12" s="1"/>
  <c r="G18" i="7" l="1"/>
  <c r="G19" i="12" s="1"/>
  <c r="G19" i="10"/>
  <c r="G44" i="12" s="1"/>
  <c r="G18" i="10"/>
  <c r="G43" i="12" s="1"/>
  <c r="D42" i="12"/>
  <c r="G19" i="9"/>
  <c r="G32" i="12" s="1"/>
  <c r="D30" i="12"/>
  <c r="G20" i="12"/>
  <c r="D18" i="12"/>
  <c r="M44" i="12" l="1"/>
  <c r="D9" i="9"/>
  <c r="D23" i="12" l="1"/>
  <c r="C8" i="12" s="1"/>
  <c r="G18" i="9"/>
  <c r="G31" i="12" s="1"/>
  <c r="M43" i="12" s="1"/>
</calcChain>
</file>

<file path=xl/sharedStrings.xml><?xml version="1.0" encoding="utf-8"?>
<sst xmlns="http://schemas.openxmlformats.org/spreadsheetml/2006/main" count="292" uniqueCount="119">
  <si>
    <t>マイクロプラスチック調査　調査票</t>
    <rPh sb="10" eb="12">
      <t>チョウサ</t>
    </rPh>
    <rPh sb="13" eb="16">
      <t>チョウサヒョウ</t>
    </rPh>
    <phoneticPr fontId="2"/>
  </si>
  <si>
    <t>マイクロプラスチック密度</t>
    <rPh sb="10" eb="12">
      <t>ミツド</t>
    </rPh>
    <phoneticPr fontId="2"/>
  </si>
  <si>
    <t>砂の採取区画</t>
    <rPh sb="0" eb="1">
      <t>スナ</t>
    </rPh>
    <rPh sb="2" eb="4">
      <t>サイシュ</t>
    </rPh>
    <rPh sb="4" eb="6">
      <t>クカク</t>
    </rPh>
    <phoneticPr fontId="2"/>
  </si>
  <si>
    <t>～</t>
    <phoneticPr fontId="2"/>
  </si>
  <si>
    <t>①硬質プラスチック破片</t>
    <rPh sb="1" eb="3">
      <t>コウシツ</t>
    </rPh>
    <rPh sb="9" eb="11">
      <t>ハヘン</t>
    </rPh>
    <phoneticPr fontId="2"/>
  </si>
  <si>
    <t>⑤ レジンペレット</t>
    <phoneticPr fontId="2"/>
  </si>
  <si>
    <t>⑥ 人工芝破片</t>
    <rPh sb="2" eb="5">
      <t>ジンコウシバ</t>
    </rPh>
    <rPh sb="5" eb="7">
      <t>ハヘン</t>
    </rPh>
    <phoneticPr fontId="2"/>
  </si>
  <si>
    <t>⑦ 肥料ｺｰﾃｨﾝｸﾞｶﾌﾟｾﾙ</t>
    <rPh sb="2" eb="4">
      <t>ヒリョウ</t>
    </rPh>
    <phoneticPr fontId="2"/>
  </si>
  <si>
    <t>④ 発泡スチロール片</t>
    <phoneticPr fontId="2"/>
  </si>
  <si>
    <t>③ 繊維状破片</t>
    <phoneticPr fontId="2"/>
  </si>
  <si>
    <t>②シート状破片</t>
    <phoneticPr fontId="2"/>
  </si>
  <si>
    <t>縦［cm］a</t>
    <rPh sb="0" eb="1">
      <t>タテ</t>
    </rPh>
    <phoneticPr fontId="2"/>
  </si>
  <si>
    <t>横［cm］b</t>
    <rPh sb="0" eb="1">
      <t>ヨコ</t>
    </rPh>
    <phoneticPr fontId="2"/>
  </si>
  <si>
    <t>深さ［cm］c</t>
    <rPh sb="0" eb="1">
      <t>フカ</t>
    </rPh>
    <phoneticPr fontId="2"/>
  </si>
  <si>
    <t>分類毎</t>
    <rPh sb="0" eb="2">
      <t>ブンルイ</t>
    </rPh>
    <rPh sb="2" eb="3">
      <t>ゴト</t>
    </rPh>
    <phoneticPr fontId="2"/>
  </si>
  <si>
    <t>合計e</t>
    <rPh sb="0" eb="2">
      <t>ゴウケイ</t>
    </rPh>
    <phoneticPr fontId="2"/>
  </si>
  <si>
    <t>砂の採取場所</t>
    <rPh sb="0" eb="1">
      <t>スナ</t>
    </rPh>
    <rPh sb="2" eb="4">
      <t>サイシュ</t>
    </rPh>
    <rPh sb="4" eb="6">
      <t>バショ</t>
    </rPh>
    <phoneticPr fontId="2"/>
  </si>
  <si>
    <t>調査海岸基本情報入力</t>
    <rPh sb="0" eb="2">
      <t>チョウサ</t>
    </rPh>
    <rPh sb="2" eb="4">
      <t>カイガン</t>
    </rPh>
    <rPh sb="4" eb="6">
      <t>キホン</t>
    </rPh>
    <rPh sb="6" eb="8">
      <t>ジョウホウ</t>
    </rPh>
    <rPh sb="8" eb="10">
      <t>ニュウリョク</t>
    </rPh>
    <phoneticPr fontId="2"/>
  </si>
  <si>
    <t>項目</t>
    <rPh sb="0" eb="2">
      <t>コウモク</t>
    </rPh>
    <phoneticPr fontId="2"/>
  </si>
  <si>
    <t>入力項目</t>
    <rPh sb="0" eb="2">
      <t>ニュウリョク</t>
    </rPh>
    <rPh sb="2" eb="4">
      <t>コウモク</t>
    </rPh>
    <phoneticPr fontId="2"/>
  </si>
  <si>
    <t>入力例</t>
    <rPh sb="0" eb="2">
      <t>ニュウリョク</t>
    </rPh>
    <rPh sb="2" eb="3">
      <t>レイ</t>
    </rPh>
    <phoneticPr fontId="2"/>
  </si>
  <si>
    <t>調査海岸コード</t>
    <rPh sb="0" eb="2">
      <t>チョウサ</t>
    </rPh>
    <rPh sb="2" eb="4">
      <t>カイガン</t>
    </rPh>
    <phoneticPr fontId="2"/>
  </si>
  <si>
    <t>Ｊ16-02</t>
    <phoneticPr fontId="2"/>
  </si>
  <si>
    <t>←「調査海岸コード」が不明の場合は空欄</t>
    <rPh sb="2" eb="4">
      <t>チョウサ</t>
    </rPh>
    <rPh sb="4" eb="6">
      <t>カイガン</t>
    </rPh>
    <rPh sb="11" eb="13">
      <t>フメイ</t>
    </rPh>
    <rPh sb="14" eb="16">
      <t>バアイ</t>
    </rPh>
    <rPh sb="17" eb="19">
      <t>クウラン</t>
    </rPh>
    <phoneticPr fontId="2"/>
  </si>
  <si>
    <t>岩瀬浜</t>
    <rPh sb="0" eb="3">
      <t>イワセハマ</t>
    </rPh>
    <phoneticPr fontId="2"/>
  </si>
  <si>
    <t>←「調査海岸名」を入力してください。</t>
    <rPh sb="2" eb="4">
      <t>チョウサ</t>
    </rPh>
    <rPh sb="4" eb="6">
      <t>カイガン</t>
    </rPh>
    <rPh sb="6" eb="7">
      <t>メイ</t>
    </rPh>
    <rPh sb="9" eb="11">
      <t>ニュウリョク</t>
    </rPh>
    <phoneticPr fontId="2"/>
  </si>
  <si>
    <t>調査年月日</t>
    <rPh sb="0" eb="2">
      <t>チョウサ</t>
    </rPh>
    <rPh sb="2" eb="5">
      <t>ネンガッピ</t>
    </rPh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</si>
  <si>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</si>
  <si>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調査終了時間</t>
    <rPh sb="0" eb="2">
      <t>チョウサ</t>
    </rPh>
    <rPh sb="2" eb="4">
      <t>シュウリョウ</t>
    </rPh>
    <rPh sb="4" eb="6">
      <t>ジカン</t>
    </rPh>
    <phoneticPr fontId="2"/>
  </si>
  <si>
    <t>↑</t>
    <phoneticPr fontId="2"/>
  </si>
  <si>
    <t>水色の枠内に基本情報を入力してください。</t>
    <rPh sb="0" eb="2">
      <t>ミズイロ</t>
    </rPh>
    <rPh sb="3" eb="5">
      <t>ワクナイ</t>
    </rPh>
    <rPh sb="6" eb="8">
      <t>キホン</t>
    </rPh>
    <rPh sb="8" eb="10">
      <t>ジョウホウ</t>
    </rPh>
    <rPh sb="11" eb="13">
      <t>ニュウリョク</t>
    </rPh>
    <phoneticPr fontId="2"/>
  </si>
  <si>
    <t>入力に関する注意事項とお願いです。</t>
    <rPh sb="0" eb="2">
      <t>ニュウリョク</t>
    </rPh>
    <rPh sb="3" eb="4">
      <t>カン</t>
    </rPh>
    <rPh sb="6" eb="8">
      <t>チュウイ</t>
    </rPh>
    <rPh sb="8" eb="10">
      <t>ジコウ</t>
    </rPh>
    <rPh sb="12" eb="13">
      <t>ネガ</t>
    </rPh>
    <phoneticPr fontId="2"/>
  </si>
  <si>
    <t>富山県</t>
    <rPh sb="0" eb="3">
      <t>トヤマケン</t>
    </rPh>
    <phoneticPr fontId="2"/>
  </si>
  <si>
    <t>調査地点番号　</t>
    <rPh sb="0" eb="2">
      <t>チョウサ</t>
    </rPh>
    <rPh sb="2" eb="4">
      <t>チテン</t>
    </rPh>
    <rPh sb="4" eb="6">
      <t>バンゴウ</t>
    </rPh>
    <phoneticPr fontId="2"/>
  </si>
  <si>
    <t>砂の採取量［L］ｄ</t>
    <rPh sb="0" eb="1">
      <t>スナ</t>
    </rPh>
    <rPh sb="2" eb="4">
      <t>サイシュ</t>
    </rPh>
    <rPh sb="4" eb="5">
      <t>リョウ</t>
    </rPh>
    <phoneticPr fontId="2"/>
  </si>
  <si>
    <t>1Lあたり個数［個/L］</t>
    <rPh sb="5" eb="7">
      <t>コスウ</t>
    </rPh>
    <rPh sb="8" eb="9">
      <t>コ</t>
    </rPh>
    <phoneticPr fontId="2"/>
  </si>
  <si>
    <t>砂の分離方法</t>
    <phoneticPr fontId="2"/>
  </si>
  <si>
    <t>←※番号を１から付ける</t>
    <phoneticPr fontId="2"/>
  </si>
  <si>
    <t>　←※ふるいの目開きの大きさでも可</t>
    <rPh sb="7" eb="8">
      <t>メ</t>
    </rPh>
    <rPh sb="8" eb="9">
      <t>ビラ</t>
    </rPh>
    <rPh sb="11" eb="12">
      <t>オオ</t>
    </rPh>
    <rPh sb="16" eb="17">
      <t>カ</t>
    </rPh>
    <phoneticPr fontId="2"/>
  </si>
  <si>
    <t>合計</t>
    <rPh sb="0" eb="2">
      <t>ゴウケイ</t>
    </rPh>
    <phoneticPr fontId="2"/>
  </si>
  <si>
    <t>調査地点数</t>
    <rPh sb="0" eb="2">
      <t>チョウサ</t>
    </rPh>
    <rPh sb="2" eb="5">
      <t>チテンスウ</t>
    </rPh>
    <phoneticPr fontId="2"/>
  </si>
  <si>
    <t>※　シート名は変更しないでください。</t>
    <rPh sb="5" eb="6">
      <t>メイ</t>
    </rPh>
    <rPh sb="7" eb="9">
      <t>ヘンコウ</t>
    </rPh>
    <phoneticPr fontId="2"/>
  </si>
  <si>
    <t>調査海岸名</t>
    <rPh sb="0" eb="2">
      <t>チョウサ</t>
    </rPh>
    <rPh sb="2" eb="4">
      <t>カイガン</t>
    </rPh>
    <rPh sb="4" eb="5">
      <t>メイ</t>
    </rPh>
    <phoneticPr fontId="2"/>
  </si>
  <si>
    <t>自治体名</t>
    <rPh sb="0" eb="3">
      <t>ジチタイ</t>
    </rPh>
    <rPh sb="3" eb="4">
      <t>メイ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</si>
  <si>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</si>
  <si>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エリア</t>
    <phoneticPr fontId="2"/>
  </si>
  <si>
    <t>自治体</t>
    <rPh sb="0" eb="3">
      <t>ジチタイ</t>
    </rPh>
    <phoneticPr fontId="2"/>
  </si>
  <si>
    <t>調査海岸名</t>
    <rPh sb="0" eb="2">
      <t>チョウサ</t>
    </rPh>
    <rPh sb="2" eb="4">
      <t>カイガン</t>
    </rPh>
    <rPh sb="4" eb="5">
      <t>ナ</t>
    </rPh>
    <phoneticPr fontId="2"/>
  </si>
  <si>
    <t>マイクロプラスチックの大きさの範囲［mm］（最小～最大）</t>
    <rPh sb="11" eb="12">
      <t>オオ</t>
    </rPh>
    <rPh sb="15" eb="17">
      <t>ハンイ</t>
    </rPh>
    <phoneticPr fontId="2"/>
  </si>
  <si>
    <r>
      <t>1m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あたり個数［個/m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］</t>
    </r>
    <rPh sb="6" eb="8">
      <t>コスウ</t>
    </rPh>
    <rPh sb="9" eb="10">
      <t>コ</t>
    </rPh>
    <phoneticPr fontId="2"/>
  </si>
  <si>
    <t>マイクロプラスチックの個数[個］</t>
    <rPh sb="11" eb="13">
      <t>コスウ</t>
    </rPh>
    <rPh sb="14" eb="15">
      <t>コ</t>
    </rPh>
    <phoneticPr fontId="2"/>
  </si>
  <si>
    <t>←※調査した場合は2、調査しなかった場合は空欄にする</t>
    <rPh sb="2" eb="4">
      <t>チョウサ</t>
    </rPh>
    <rPh sb="6" eb="8">
      <t>バアイ</t>
    </rPh>
    <rPh sb="11" eb="13">
      <t>チョウサ</t>
    </rPh>
    <rPh sb="18" eb="20">
      <t>バアイ</t>
    </rPh>
    <rPh sb="21" eb="23">
      <t>クウラン</t>
    </rPh>
    <phoneticPr fontId="2"/>
  </si>
  <si>
    <t>←※調査した場合は3、調査しなかった場合は空欄にする</t>
    <rPh sb="2" eb="4">
      <t>チョウサ</t>
    </rPh>
    <rPh sb="6" eb="8">
      <t>バアイ</t>
    </rPh>
    <rPh sb="11" eb="13">
      <t>チョウサ</t>
    </rPh>
    <rPh sb="18" eb="20">
      <t>バアイ</t>
    </rPh>
    <rPh sb="21" eb="23">
      <t>クウラン</t>
    </rPh>
    <phoneticPr fontId="2"/>
  </si>
  <si>
    <t>A(九州・沖縄エリア）</t>
    <rPh sb="2" eb="4">
      <t>キュウシュウ</t>
    </rPh>
    <rPh sb="5" eb="7">
      <t>オキナワ</t>
    </rPh>
    <phoneticPr fontId="2"/>
  </si>
  <si>
    <t>B(中国・近畿エリア）</t>
    <rPh sb="2" eb="4">
      <t>チュウゴク</t>
    </rPh>
    <rPh sb="5" eb="7">
      <t>キンキ</t>
    </rPh>
    <phoneticPr fontId="2"/>
  </si>
  <si>
    <t>C（北陸エリア）</t>
    <rPh sb="2" eb="4">
      <t>ホクリク</t>
    </rPh>
    <phoneticPr fontId="2"/>
  </si>
  <si>
    <t>D（東北エリア）</t>
    <rPh sb="2" eb="4">
      <t>トウホク</t>
    </rPh>
    <phoneticPr fontId="2"/>
  </si>
  <si>
    <t>E（北海道エリア）</t>
    <rPh sb="2" eb="5">
      <t>ホッカイドウ</t>
    </rPh>
    <phoneticPr fontId="2"/>
  </si>
  <si>
    <t>F（ロシア）</t>
    <phoneticPr fontId="2"/>
  </si>
  <si>
    <t>G（韓国（江原道））</t>
    <rPh sb="2" eb="4">
      <t>カンコク</t>
    </rPh>
    <rPh sb="5" eb="8">
      <t>コウゲンドウ</t>
    </rPh>
    <phoneticPr fontId="2"/>
  </si>
  <si>
    <t>H（韓国（忠清南道、慶尚南道））</t>
    <rPh sb="2" eb="4">
      <t>カンコク</t>
    </rPh>
    <rPh sb="10" eb="12">
      <t>ケイショウ</t>
    </rPh>
    <rPh sb="12" eb="14">
      <t>ナンドウ</t>
    </rPh>
    <phoneticPr fontId="2"/>
  </si>
  <si>
    <r>
      <t>　←※自動計算（a×b×c／1,000）のため</t>
    </r>
    <r>
      <rPr>
        <u/>
        <sz val="12"/>
        <color rgb="FFFF0000"/>
        <rFont val="ＭＳ Ｐゴシック"/>
        <family val="3"/>
        <charset val="128"/>
      </rPr>
      <t>入力不可</t>
    </r>
    <rPh sb="3" eb="7">
      <t>ジドウケイサン</t>
    </rPh>
    <rPh sb="23" eb="27">
      <t>ニュウリョクフカ</t>
    </rPh>
    <phoneticPr fontId="2"/>
  </si>
  <si>
    <r>
      <t>　←※自動計算（e／d）のため</t>
    </r>
    <r>
      <rPr>
        <u/>
        <sz val="12"/>
        <color rgb="FFFF0000"/>
        <rFont val="ＭＳ Ｐゴシック"/>
        <family val="3"/>
        <charset val="128"/>
      </rPr>
      <t>入力不可</t>
    </r>
    <rPh sb="3" eb="7">
      <t>ジドウケイサン</t>
    </rPh>
    <rPh sb="15" eb="19">
      <t>ニュウリョクフカ</t>
    </rPh>
    <phoneticPr fontId="2"/>
  </si>
  <si>
    <r>
      <t>　←※自動計算（e／(a×b)×10,000）のため</t>
    </r>
    <r>
      <rPr>
        <u/>
        <sz val="12"/>
        <color rgb="FFFF0000"/>
        <rFont val="ＭＳ Ｐゴシック"/>
        <family val="3"/>
        <charset val="128"/>
      </rPr>
      <t>入力不可</t>
    </r>
    <rPh sb="3" eb="7">
      <t>ジドウケイサン</t>
    </rPh>
    <rPh sb="26" eb="30">
      <t>ニュウリョクフカ</t>
    </rPh>
    <phoneticPr fontId="2"/>
  </si>
  <si>
    <t>調査エリア</t>
    <rPh sb="0" eb="2">
      <t>チョウサ</t>
    </rPh>
    <phoneticPr fontId="2"/>
  </si>
  <si>
    <t>1Lあたり個数［個/L］</t>
    <phoneticPr fontId="2"/>
  </si>
  <si>
    <t>○調査エリア区分</t>
    <rPh sb="1" eb="3">
      <t>チョウサ</t>
    </rPh>
    <rPh sb="6" eb="8">
      <t>クブン</t>
    </rPh>
    <phoneticPr fontId="2"/>
  </si>
  <si>
    <r>
      <t>　 　</t>
    </r>
    <r>
      <rPr>
        <b/>
        <u/>
        <sz val="11"/>
        <color rgb="FFFF0000"/>
        <rFont val="ＭＳ Ｐゴシック"/>
        <family val="3"/>
        <charset val="128"/>
      </rPr>
      <t>自動で入力される黄色セルには入力しないでください</t>
    </r>
    <r>
      <rPr>
        <b/>
        <sz val="11"/>
        <color indexed="8"/>
        <rFont val="ＭＳ Ｐゴシック"/>
        <family val="3"/>
        <charset val="128"/>
      </rPr>
      <t>。</t>
    </r>
    <rPh sb="3" eb="5">
      <t>ジドウ</t>
    </rPh>
    <rPh sb="6" eb="8">
      <t>ニュウリョク</t>
    </rPh>
    <rPh sb="11" eb="13">
      <t>キイロ</t>
    </rPh>
    <rPh sb="17" eb="19">
      <t>ニュウリョク</t>
    </rPh>
    <phoneticPr fontId="2"/>
  </si>
  <si>
    <t>調査日時</t>
    <rPh sb="0" eb="4">
      <t>チョウサニチジ</t>
    </rPh>
    <phoneticPr fontId="2"/>
  </si>
  <si>
    <r>
      <t>　←※「⑧その他(合計)」と「合計ｅ」は自動計算のため</t>
    </r>
    <r>
      <rPr>
        <u/>
        <sz val="12"/>
        <color rgb="FFFF0000"/>
        <rFont val="ＭＳ Ｐゴシック"/>
        <family val="3"/>
        <charset val="128"/>
      </rPr>
      <t>入力不可</t>
    </r>
    <rPh sb="7" eb="8">
      <t>タ</t>
    </rPh>
    <rPh sb="9" eb="11">
      <t>ゴウケイ</t>
    </rPh>
    <rPh sb="15" eb="17">
      <t>ゴウケイ</t>
    </rPh>
    <rPh sb="20" eb="24">
      <t>ジドウケイサン</t>
    </rPh>
    <rPh sb="27" eb="31">
      <t>ニュウリョクフカ</t>
    </rPh>
    <phoneticPr fontId="2"/>
  </si>
  <si>
    <t>深さ［cm］</t>
    <rPh sb="0" eb="1">
      <t>フカ</t>
    </rPh>
    <phoneticPr fontId="2"/>
  </si>
  <si>
    <t>○調査海岸コードは調査マニュアルを参照</t>
    <rPh sb="1" eb="5">
      <t>チョウサカイガン</t>
    </rPh>
    <rPh sb="9" eb="11">
      <t>チョウサ</t>
    </rPh>
    <rPh sb="17" eb="19">
      <t>サンショウ</t>
    </rPh>
    <phoneticPr fontId="2"/>
  </si>
  <si>
    <t>○この調査票とは別に、概況票も提出してください。</t>
    <rPh sb="3" eb="6">
      <t>チョウサヒョウ</t>
    </rPh>
    <rPh sb="8" eb="9">
      <t>ベツ</t>
    </rPh>
    <rPh sb="11" eb="13">
      <t>ガイキョウ</t>
    </rPh>
    <rPh sb="13" eb="14">
      <t>ヒョウ</t>
    </rPh>
    <rPh sb="15" eb="17">
      <t>テイシュツ</t>
    </rPh>
    <phoneticPr fontId="2"/>
  </si>
  <si>
    <t>分類不可</t>
    <rPh sb="0" eb="2">
      <t>ブンルイ</t>
    </rPh>
    <rPh sb="2" eb="4">
      <t>フカ</t>
    </rPh>
    <phoneticPr fontId="2"/>
  </si>
  <si>
    <t>所在地</t>
    <rPh sb="0" eb="3">
      <t>ショザイチ</t>
    </rPh>
    <phoneticPr fontId="2"/>
  </si>
  <si>
    <t>No.</t>
    <phoneticPr fontId="2"/>
  </si>
  <si>
    <t>調査日時</t>
    <rPh sb="0" eb="2">
      <t>チョウサ</t>
    </rPh>
    <rPh sb="3" eb="4">
      <t>ジ</t>
    </rPh>
    <phoneticPr fontId="2"/>
  </si>
  <si>
    <t>調査地点（No1)</t>
    <rPh sb="0" eb="2">
      <t>チョウサ</t>
    </rPh>
    <rPh sb="2" eb="4">
      <t>チテン</t>
    </rPh>
    <phoneticPr fontId="2"/>
  </si>
  <si>
    <t>マイクロプラスチックの大きさの範囲［mm］</t>
    <rPh sb="11" eb="12">
      <t>オオ</t>
    </rPh>
    <rPh sb="15" eb="17">
      <t>ハンイ</t>
    </rPh>
    <phoneticPr fontId="2"/>
  </si>
  <si>
    <t>マイクロプラスチックの個数
〔個〕</t>
    <rPh sb="11" eb="13">
      <t>コスウ</t>
    </rPh>
    <rPh sb="15" eb="16">
      <t>コ</t>
    </rPh>
    <phoneticPr fontId="2"/>
  </si>
  <si>
    <r>
      <t>1m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あたり個数［個/m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］</t>
    </r>
    <rPh sb="6" eb="8">
      <t>コスウ</t>
    </rPh>
    <rPh sb="9" eb="10">
      <t>コ</t>
    </rPh>
    <phoneticPr fontId="2"/>
  </si>
  <si>
    <t>調査地点（No２)</t>
    <rPh sb="0" eb="2">
      <t>チョウサ</t>
    </rPh>
    <rPh sb="2" eb="4">
      <t>チテン</t>
    </rPh>
    <phoneticPr fontId="2"/>
  </si>
  <si>
    <t>調査地点（No3)</t>
    <rPh sb="0" eb="2">
      <t>チョウサ</t>
    </rPh>
    <rPh sb="2" eb="4">
      <t>チテン</t>
    </rPh>
    <phoneticPr fontId="2"/>
  </si>
  <si>
    <t>マイクロプラスチック調査　調査票（合計）</t>
    <rPh sb="10" eb="12">
      <t>チョウサ</t>
    </rPh>
    <rPh sb="13" eb="16">
      <t>チョウサヒョウ</t>
    </rPh>
    <phoneticPr fontId="2"/>
  </si>
  <si>
    <t>砂の分離方法</t>
    <phoneticPr fontId="2"/>
  </si>
  <si>
    <t>砂の採取場所</t>
    <phoneticPr fontId="2"/>
  </si>
  <si>
    <r>
      <t>採取面積［cm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］</t>
    </r>
    <phoneticPr fontId="2"/>
  </si>
  <si>
    <t>砂の採取区画</t>
    <phoneticPr fontId="2"/>
  </si>
  <si>
    <t>マイクロプラスチックの大きさの範囲［mm］（最小～最大）</t>
    <phoneticPr fontId="2"/>
  </si>
  <si>
    <t>備考欄</t>
    <phoneticPr fontId="2"/>
  </si>
  <si>
    <t>採取面積［㎠］</t>
    <phoneticPr fontId="2"/>
  </si>
  <si>
    <t xml:space="preserve"> ⑧ その他</t>
  </si>
  <si>
    <t xml:space="preserve"> ⑧ その他</t>
    <phoneticPr fontId="2"/>
  </si>
  <si>
    <t xml:space="preserve"> ⑧ その他</t>
    <phoneticPr fontId="2"/>
  </si>
  <si>
    <t xml:space="preserve"> ⑧ その他
（以下に名称）</t>
    <rPh sb="8" eb="10">
      <t>イカ</t>
    </rPh>
    <rPh sb="11" eb="13">
      <t>メイショウ</t>
    </rPh>
    <phoneticPr fontId="2"/>
  </si>
  <si>
    <t xml:space="preserve"> ⑧ その他
（以下に名称）</t>
    <phoneticPr fontId="2"/>
  </si>
  <si>
    <r>
      <t xml:space="preserve">備考欄
</t>
    </r>
    <r>
      <rPr>
        <sz val="8"/>
        <rFont val="ＭＳ Ｐゴシック"/>
        <family val="3"/>
        <charset val="128"/>
      </rPr>
      <t>（砂の採取場所の詳細など）</t>
    </r>
    <rPh sb="5" eb="6">
      <t>スナ</t>
    </rPh>
    <rPh sb="7" eb="11">
      <t>サイシュバショ</t>
    </rPh>
    <rPh sb="12" eb="14">
      <t>ショウサイ</t>
    </rPh>
    <phoneticPr fontId="2"/>
  </si>
  <si>
    <t>←※「満潮線上」、「独自方式（韓国科学技術院）」、「独自方式（その他）」、「不明」のどれかをプルダウンから選択</t>
    <rPh sb="3" eb="7">
      <t>マンチョウセンジョウ</t>
    </rPh>
    <rPh sb="10" eb="14">
      <t>ドクジホウシキ</t>
    </rPh>
    <rPh sb="15" eb="17">
      <t>カンコク</t>
    </rPh>
    <rPh sb="17" eb="19">
      <t>カガク</t>
    </rPh>
    <rPh sb="19" eb="21">
      <t>ギジュツ</t>
    </rPh>
    <rPh sb="21" eb="22">
      <t>イン</t>
    </rPh>
    <rPh sb="26" eb="30">
      <t>ドクジホウシキ</t>
    </rPh>
    <rPh sb="33" eb="34">
      <t>タ</t>
    </rPh>
    <rPh sb="38" eb="40">
      <t>フメイ</t>
    </rPh>
    <rPh sb="53" eb="55">
      <t>センタク</t>
    </rPh>
    <phoneticPr fontId="2"/>
  </si>
  <si>
    <t>　←※「ふるい分離」、「浮上分離」、「不明」のどれかをプルダウンから選択</t>
    <rPh sb="7" eb="9">
      <t>ブンリ</t>
    </rPh>
    <rPh sb="12" eb="16">
      <t>フジョウブンリ</t>
    </rPh>
    <rPh sb="19" eb="21">
      <t>フメイ</t>
    </rPh>
    <rPh sb="34" eb="36">
      <t>センタク</t>
    </rPh>
    <phoneticPr fontId="2"/>
  </si>
  <si>
    <t>砂の採取量［L］</t>
    <phoneticPr fontId="2"/>
  </si>
  <si>
    <t>※  調査エリア及び調査海岸コードは、海辺の漂着物調査における区分、コードと共通です。</t>
    <rPh sb="3" eb="5">
      <t>チョウサ</t>
    </rPh>
    <rPh sb="8" eb="9">
      <t>オヨ</t>
    </rPh>
    <rPh sb="31" eb="33">
      <t>クブン</t>
    </rPh>
    <rPh sb="38" eb="40">
      <t>キョウツウ</t>
    </rPh>
    <phoneticPr fontId="2"/>
  </si>
  <si>
    <t>←「エリア区分」は全角で入力してください。</t>
    <rPh sb="5" eb="7">
      <t>クブン</t>
    </rPh>
    <rPh sb="9" eb="11">
      <t>ゼンカク</t>
    </rPh>
    <rPh sb="12" eb="14">
      <t>ニュウリョク</t>
    </rPh>
    <phoneticPr fontId="2"/>
  </si>
  <si>
    <t>　付けますので入力不要です。</t>
    <phoneticPr fontId="2"/>
  </si>
  <si>
    <t>※　海岸コード表にないもしくは新規海岸はNPECでコードを</t>
    <rPh sb="2" eb="4">
      <t>カイガン</t>
    </rPh>
    <rPh sb="7" eb="8">
      <t>ヒョウ</t>
    </rPh>
    <rPh sb="15" eb="19">
      <t>シンキカイガン</t>
    </rPh>
    <rPh sb="28" eb="29">
      <t>ツ</t>
    </rPh>
    <phoneticPr fontId="2"/>
  </si>
  <si>
    <t>Ｃ</t>
    <phoneticPr fontId="2"/>
  </si>
  <si>
    <t>1Ｌあたり個数［個/L］</t>
    <rPh sb="5" eb="7">
      <t>コスウ</t>
    </rPh>
    <rPh sb="8" eb="9">
      <t>コ</t>
    </rPh>
    <phoneticPr fontId="2"/>
  </si>
  <si>
    <t>砂の採取量［L］</t>
    <rPh sb="0" eb="1">
      <t>スナ</t>
    </rPh>
    <rPh sb="2" eb="4">
      <t>サイシュ</t>
    </rPh>
    <rPh sb="4" eb="5">
      <t>リョウ</t>
    </rPh>
    <phoneticPr fontId="2"/>
  </si>
  <si>
    <r>
      <t>※</t>
    </r>
    <r>
      <rPr>
        <b/>
        <u/>
        <sz val="12"/>
        <color rgb="FFFF0000"/>
        <rFont val="ＭＳ Ｐゴシック"/>
        <family val="3"/>
        <charset val="128"/>
      </rPr>
      <t xml:space="preserve"> </t>
    </r>
    <r>
      <rPr>
        <b/>
        <u/>
        <sz val="22"/>
        <color rgb="FFFF0000"/>
        <rFont val="ＭＳ Ｐゴシック"/>
        <family val="3"/>
        <charset val="128"/>
      </rPr>
      <t>水色のセルに入力</t>
    </r>
    <r>
      <rPr>
        <sz val="12"/>
        <color rgb="FFFF0000"/>
        <rFont val="ＭＳ Ｐゴシック"/>
        <family val="3"/>
        <charset val="128"/>
      </rPr>
      <t>ください。（黄色のセルは自動で入力されるので、入力不可です。）</t>
    </r>
    <rPh sb="2" eb="4">
      <t>ミズイロ</t>
    </rPh>
    <rPh sb="8" eb="10">
      <t>ニュウリョク</t>
    </rPh>
    <rPh sb="16" eb="18">
      <t>キイロ</t>
    </rPh>
    <rPh sb="22" eb="24">
      <t>ジドウ</t>
    </rPh>
    <rPh sb="25" eb="27">
      <t>ニュウリョク</t>
    </rPh>
    <rPh sb="33" eb="37">
      <t>ニュウリョクフカ</t>
    </rPh>
    <phoneticPr fontId="2"/>
  </si>
  <si>
    <r>
      <t>←※「⑧その他(合計)」と「合計ｅ」は自動計算のため</t>
    </r>
    <r>
      <rPr>
        <u/>
        <sz val="12"/>
        <color rgb="FFFF0000"/>
        <rFont val="ＭＳ Ｐゴシック"/>
        <family val="3"/>
        <charset val="128"/>
      </rPr>
      <t>入力不可</t>
    </r>
    <phoneticPr fontId="2"/>
  </si>
  <si>
    <t>1Lあたり個数［個/L］（全地点平均）</t>
    <rPh sb="5" eb="7">
      <t>コスウ</t>
    </rPh>
    <rPh sb="8" eb="9">
      <t>コ</t>
    </rPh>
    <rPh sb="13" eb="14">
      <t>ゼン</t>
    </rPh>
    <rPh sb="14" eb="16">
      <t>チテン</t>
    </rPh>
    <rPh sb="16" eb="18">
      <t>ヘイキン</t>
    </rPh>
    <phoneticPr fontId="2"/>
  </si>
  <si>
    <r>
      <t>1m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あたり個数［個/m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］（全地点平均）</t>
    </r>
    <rPh sb="6" eb="8">
      <t>コスウ</t>
    </rPh>
    <rPh sb="9" eb="10">
      <t>コ</t>
    </rPh>
    <rPh sb="15" eb="16">
      <t>ゼン</t>
    </rPh>
    <rPh sb="16" eb="18">
      <t>チテン</t>
    </rPh>
    <rPh sb="18" eb="20">
      <t>ヘイキン</t>
    </rPh>
    <phoneticPr fontId="2"/>
  </si>
  <si>
    <r>
      <t>※　</t>
    </r>
    <r>
      <rPr>
        <b/>
        <sz val="11"/>
        <rFont val="ＭＳ Ｐゴシック"/>
        <family val="3"/>
        <charset val="128"/>
      </rPr>
      <t>「調査票記入者名」は</t>
    </r>
    <r>
      <rPr>
        <b/>
        <sz val="11"/>
        <color indexed="8"/>
        <rFont val="ＭＳ Ｐゴシック"/>
        <family val="3"/>
        <charset val="128"/>
      </rPr>
      <t>、調査地点ごとに担当者が違う場合がありますので、調査票ごとに</t>
    </r>
    <r>
      <rPr>
        <b/>
        <sz val="11"/>
        <rFont val="ＭＳ Ｐゴシック"/>
        <family val="3"/>
        <charset val="128"/>
      </rPr>
      <t>直接入力</t>
    </r>
    <r>
      <rPr>
        <b/>
        <sz val="11"/>
        <color indexed="8"/>
        <rFont val="ＭＳ Ｐゴシック"/>
        <family val="3"/>
        <charset val="128"/>
      </rPr>
      <t>してください。</t>
    </r>
    <rPh sb="3" eb="5">
      <t>チョウサ</t>
    </rPh>
    <rPh sb="5" eb="6">
      <t>ヒョウ</t>
    </rPh>
    <rPh sb="6" eb="9">
      <t>キニュウシャ</t>
    </rPh>
    <rPh sb="9" eb="10">
      <t>メイ</t>
    </rPh>
    <rPh sb="13" eb="15">
      <t>チョウサ</t>
    </rPh>
    <rPh sb="15" eb="17">
      <t>チテン</t>
    </rPh>
    <rPh sb="20" eb="23">
      <t>タントウシャ</t>
    </rPh>
    <rPh sb="24" eb="25">
      <t>チガ</t>
    </rPh>
    <rPh sb="26" eb="28">
      <t>バアイ</t>
    </rPh>
    <rPh sb="36" eb="38">
      <t>チョウサ</t>
    </rPh>
    <rPh sb="38" eb="39">
      <t>ヒョウ</t>
    </rPh>
    <rPh sb="42" eb="44">
      <t>チョクセツ</t>
    </rPh>
    <rPh sb="44" eb="46">
      <t>ニュウリョク</t>
    </rPh>
    <phoneticPr fontId="2"/>
  </si>
  <si>
    <r>
      <t>　 　「砂の採取区画」、</t>
    </r>
    <r>
      <rPr>
        <b/>
        <sz val="11"/>
        <rFont val="ＭＳ Ｐゴシック"/>
        <family val="3"/>
        <charset val="128"/>
      </rPr>
      <t>　「マイクロプラスチックの大きさの範囲」、「砂の分離方法」、「個数」、</t>
    </r>
    <phoneticPr fontId="2"/>
  </si>
  <si>
    <r>
      <t>※　調査結果の入力の完了後に、もう一度、</t>
    </r>
    <r>
      <rPr>
        <b/>
        <u/>
        <sz val="11"/>
        <color indexed="10"/>
        <rFont val="ＭＳ Ｐゴシック"/>
        <family val="3"/>
        <charset val="128"/>
      </rPr>
      <t>水色のセルの入力漏れがないか</t>
    </r>
    <r>
      <rPr>
        <b/>
        <u/>
        <sz val="11"/>
        <color rgb="FFFF0000"/>
        <rFont val="ＭＳ Ｐゴシック"/>
        <family val="3"/>
        <charset val="128"/>
      </rPr>
      <t>確認</t>
    </r>
    <r>
      <rPr>
        <b/>
        <sz val="11"/>
        <rFont val="ＭＳ Ｐゴシック"/>
        <family val="3"/>
        <charset val="128"/>
      </rPr>
      <t>をお願いします。</t>
    </r>
    <rPh sb="2" eb="4">
      <t>チョウサ</t>
    </rPh>
    <rPh sb="4" eb="6">
      <t>ケッカ</t>
    </rPh>
    <rPh sb="7" eb="9">
      <t>ニュウリョク</t>
    </rPh>
    <rPh sb="10" eb="12">
      <t>カンリョウ</t>
    </rPh>
    <rPh sb="12" eb="13">
      <t>ゴ</t>
    </rPh>
    <rPh sb="17" eb="19">
      <t>イチド</t>
    </rPh>
    <rPh sb="20" eb="22">
      <t>ミズイロ</t>
    </rPh>
    <rPh sb="26" eb="28">
      <t>ニュウリョク</t>
    </rPh>
    <rPh sb="28" eb="29">
      <t>モ</t>
    </rPh>
    <rPh sb="34" eb="36">
      <t>カクニン</t>
    </rPh>
    <rPh sb="38" eb="39">
      <t>ネガ</t>
    </rPh>
    <phoneticPr fontId="2"/>
  </si>
  <si>
    <r>
      <t>※　調査票は、３地点分で作成してあります。</t>
    </r>
    <r>
      <rPr>
        <b/>
        <sz val="11"/>
        <color indexed="10"/>
        <rFont val="ＭＳ Ｐゴシック"/>
        <family val="3"/>
        <charset val="128"/>
      </rPr>
      <t>調査海岸数にあわせて、</t>
    </r>
    <r>
      <rPr>
        <b/>
        <u/>
        <sz val="11"/>
        <color rgb="FFFF0000"/>
        <rFont val="ＭＳ Ｐゴシック"/>
        <family val="3"/>
        <charset val="128"/>
      </rPr>
      <t>地点番号１から入力</t>
    </r>
    <r>
      <rPr>
        <b/>
        <sz val="11"/>
        <rFont val="ＭＳ Ｐゴシック"/>
        <family val="3"/>
        <charset val="128"/>
      </rPr>
      <t>をお願いします。</t>
    </r>
    <rPh sb="2" eb="4">
      <t>チョウサ</t>
    </rPh>
    <rPh sb="4" eb="5">
      <t>ヒョウ</t>
    </rPh>
    <rPh sb="8" eb="10">
      <t>チテン</t>
    </rPh>
    <rPh sb="10" eb="11">
      <t>ブン</t>
    </rPh>
    <rPh sb="12" eb="14">
      <t>サクセイ</t>
    </rPh>
    <rPh sb="21" eb="23">
      <t>チョウサ</t>
    </rPh>
    <rPh sb="23" eb="25">
      <t>カイガン</t>
    </rPh>
    <rPh sb="25" eb="26">
      <t>スウ</t>
    </rPh>
    <rPh sb="32" eb="36">
      <t>チテンバンゴウ</t>
    </rPh>
    <rPh sb="39" eb="41">
      <t>ニュウリョク</t>
    </rPh>
    <rPh sb="43" eb="44">
      <t>ネガ</t>
    </rPh>
    <phoneticPr fontId="2"/>
  </si>
  <si>
    <r>
      <t>※　調査票（シート名Surｖａｙ Ｐｏｉｎｔ1～3）では、</t>
    </r>
    <r>
      <rPr>
        <b/>
        <u/>
        <sz val="18"/>
        <color rgb="FFFF0000"/>
        <rFont val="ＭＳ Ｐゴシック"/>
        <family val="3"/>
        <charset val="128"/>
      </rPr>
      <t>水色セル</t>
    </r>
    <r>
      <rPr>
        <b/>
        <sz val="12"/>
        <rFont val="ＭＳ Ｐゴシック"/>
        <family val="3"/>
        <charset val="128"/>
      </rPr>
      <t>(</t>
    </r>
    <r>
      <rPr>
        <b/>
        <sz val="11"/>
        <rFont val="ＭＳ Ｐゴシック"/>
        <family val="3"/>
        <charset val="128"/>
      </rPr>
      <t>「調査地点番号」、「砂の採取場所」、</t>
    </r>
    <rPh sb="2" eb="4">
      <t>チョウサ</t>
    </rPh>
    <rPh sb="4" eb="5">
      <t>ヒョウ</t>
    </rPh>
    <rPh sb="9" eb="10">
      <t>メイ</t>
    </rPh>
    <rPh sb="29" eb="31">
      <t>ミズイロ</t>
    </rPh>
    <rPh sb="35" eb="39">
      <t>チョウサチテン</t>
    </rPh>
    <rPh sb="39" eb="41">
      <t>バンゴウ</t>
    </rPh>
    <rPh sb="44" eb="45">
      <t>スナ</t>
    </rPh>
    <rPh sb="46" eb="50">
      <t>サイシュバショ</t>
    </rPh>
    <phoneticPr fontId="2"/>
  </si>
  <si>
    <r>
      <t>※</t>
    </r>
    <r>
      <rPr>
        <b/>
        <u/>
        <sz val="12"/>
        <color rgb="FFFF0000"/>
        <rFont val="ＭＳ Ｐゴシック"/>
        <family val="3"/>
        <charset val="128"/>
      </rPr>
      <t xml:space="preserve"> 「⑧その他（以下に名称）」欄には、①～⑦以外に、判別できたものがあれば、その種類と個数を記入</t>
    </r>
    <r>
      <rPr>
        <sz val="12"/>
        <color rgb="FFFF0000"/>
        <rFont val="ＭＳ Ｐゴシック"/>
        <family val="3"/>
        <charset val="128"/>
      </rPr>
      <t>ください。（例えば、「スポンジの破片」など）</t>
    </r>
    <rPh sb="8" eb="10">
      <t>イカ</t>
    </rPh>
    <rPh sb="11" eb="13">
      <t>メイショウ</t>
    </rPh>
    <phoneticPr fontId="2"/>
  </si>
  <si>
    <r>
      <t>　　 「その他（以下に名称）の種類」、「備考欄」</t>
    </r>
    <r>
      <rPr>
        <b/>
        <u/>
        <sz val="18"/>
        <color rgb="FFFF0000"/>
        <rFont val="ＭＳ Ｐゴシック"/>
        <family val="3"/>
        <charset val="128"/>
      </rPr>
      <t>への入力</t>
    </r>
    <r>
      <rPr>
        <b/>
        <sz val="11"/>
        <color indexed="8"/>
        <rFont val="ＭＳ Ｐゴシック"/>
        <family val="3"/>
        <charset val="128"/>
      </rPr>
      <t>をお願いします。</t>
    </r>
    <rPh sb="20" eb="22">
      <t>ビコウ</t>
    </rPh>
    <rPh sb="22" eb="23">
      <t>ラン</t>
    </rPh>
    <phoneticPr fontId="2"/>
  </si>
  <si>
    <t>①～⑧の合計</t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</si>
</sst>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[$-F800]dddd\,\ mmmm\ dd\,\ yyyy"/>
    <numFmt numFmtId="179" formatCode="h:mm;@"/>
    <numFmt numFmtId="180" formatCode="&quot;⑧ その他_x000a_ (&quot;@&quot;)&quot;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b/>
      <u/>
      <sz val="2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11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31" fontId="9" fillId="3" borderId="8" xfId="0" applyNumberFormat="1" applyFont="1" applyFill="1" applyBorder="1" applyAlignment="1">
      <alignment horizontal="center" vertical="center"/>
    </xf>
    <xf numFmtId="20" fontId="10" fillId="4" borderId="15" xfId="0" applyNumberFormat="1" applyFont="1" applyFill="1" applyBorder="1" applyAlignment="1" applyProtection="1">
      <alignment horizontal="center" vertical="center"/>
      <protection locked="0"/>
    </xf>
    <xf numFmtId="20" fontId="9" fillId="3" borderId="8" xfId="0" applyNumberFormat="1" applyFont="1" applyFill="1" applyBorder="1" applyAlignment="1">
      <alignment horizontal="center" vertical="center"/>
    </xf>
    <xf numFmtId="20" fontId="10" fillId="4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3" borderId="4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176" fontId="3" fillId="6" borderId="1" xfId="0" applyNumberFormat="1" applyFont="1" applyFill="1" applyBorder="1" applyAlignment="1" applyProtection="1">
      <alignment vertical="center"/>
    </xf>
    <xf numFmtId="0" fontId="14" fillId="3" borderId="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3" fillId="6" borderId="13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6" borderId="1" xfId="0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horizontal="right" vertical="center"/>
      <protection locked="0"/>
    </xf>
    <xf numFmtId="0" fontId="3" fillId="5" borderId="8" xfId="0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0" fillId="5" borderId="1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178" fontId="10" fillId="4" borderId="15" xfId="0" applyNumberFormat="1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vertical="center"/>
    </xf>
    <xf numFmtId="0" fontId="15" fillId="3" borderId="0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0" fillId="7" borderId="6" xfId="0" applyFont="1" applyFill="1" applyBorder="1" applyAlignment="1">
      <alignment vertical="center"/>
    </xf>
    <xf numFmtId="0" fontId="0" fillId="7" borderId="9" xfId="0" applyFill="1" applyBorder="1" applyAlignment="1">
      <alignment vertical="center"/>
    </xf>
    <xf numFmtId="14" fontId="0" fillId="6" borderId="2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19" fillId="0" borderId="3" xfId="0" applyFont="1" applyBorder="1" applyAlignment="1" applyProtection="1">
      <alignment vertical="center"/>
    </xf>
    <xf numFmtId="177" fontId="3" fillId="6" borderId="9" xfId="0" applyNumberFormat="1" applyFont="1" applyFill="1" applyBorder="1" applyAlignment="1" applyProtection="1">
      <alignment vertical="center"/>
    </xf>
    <xf numFmtId="20" fontId="0" fillId="6" borderId="8" xfId="0" applyNumberFormat="1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</xf>
    <xf numFmtId="179" fontId="0" fillId="6" borderId="3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6" borderId="9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 wrapText="1"/>
    </xf>
    <xf numFmtId="180" fontId="3" fillId="5" borderId="10" xfId="0" applyNumberFormat="1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</xf>
    <xf numFmtId="0" fontId="3" fillId="8" borderId="6" xfId="0" applyFont="1" applyFill="1" applyBorder="1" applyAlignment="1" applyProtection="1">
      <alignment horizontal="left"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14" fontId="3" fillId="6" borderId="2" xfId="0" applyNumberFormat="1" applyFont="1" applyFill="1" applyBorder="1" applyAlignment="1" applyProtection="1">
      <alignment horizontal="center" vertical="center"/>
    </xf>
    <xf numFmtId="20" fontId="3" fillId="6" borderId="3" xfId="0" applyNumberFormat="1" applyFont="1" applyFill="1" applyBorder="1" applyAlignment="1" applyProtection="1">
      <alignment horizontal="center" vertical="center"/>
    </xf>
    <xf numFmtId="20" fontId="3" fillId="6" borderId="8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3" fillId="6" borderId="10" xfId="0" applyNumberFormat="1" applyFont="1" applyFill="1" applyBorder="1" applyAlignment="1" applyProtection="1">
      <alignment vertical="center" wrapText="1"/>
    </xf>
    <xf numFmtId="0" fontId="3" fillId="6" borderId="13" xfId="0" applyNumberFormat="1" applyFont="1" applyFill="1" applyBorder="1" applyAlignment="1" applyProtection="1">
      <alignment vertical="center" wrapText="1"/>
    </xf>
    <xf numFmtId="0" fontId="27" fillId="0" borderId="0" xfId="0" applyFont="1" applyAlignment="1" applyProtection="1">
      <alignment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center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 applyProtection="1">
      <alignment horizontal="left" vertical="center" wrapText="1"/>
      <protection locked="0"/>
    </xf>
    <xf numFmtId="0" fontId="0" fillId="5" borderId="8" xfId="0" applyFill="1" applyBorder="1" applyAlignment="1" applyProtection="1">
      <alignment horizontal="left" vertical="center" wrapText="1"/>
      <protection locked="0"/>
    </xf>
    <xf numFmtId="0" fontId="0" fillId="6" borderId="10" xfId="0" applyFont="1" applyFill="1" applyBorder="1" applyAlignment="1" applyProtection="1">
      <alignment horizontal="left" vertical="center"/>
    </xf>
    <xf numFmtId="0" fontId="0" fillId="6" borderId="7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horizontal="left" vertical="center"/>
      <protection locked="0"/>
    </xf>
    <xf numFmtId="0" fontId="0" fillId="5" borderId="7" xfId="0" applyFont="1" applyFill="1" applyBorder="1" applyAlignment="1" applyProtection="1">
      <alignment horizontal="left" vertical="center"/>
      <protection locked="0"/>
    </xf>
    <xf numFmtId="0" fontId="0" fillId="5" borderId="9" xfId="0" applyFont="1" applyFill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 shrinkToFit="1"/>
    </xf>
    <xf numFmtId="0" fontId="0" fillId="2" borderId="8" xfId="0" applyFont="1" applyFill="1" applyBorder="1" applyAlignment="1" applyProtection="1">
      <alignment horizontal="left" vertical="center" wrapText="1" shrinkToFit="1"/>
    </xf>
    <xf numFmtId="0" fontId="19" fillId="0" borderId="7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8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5" borderId="12" xfId="0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 wrapText="1"/>
    </xf>
    <xf numFmtId="0" fontId="0" fillId="0" borderId="7" xfId="0" applyBorder="1" applyAlignment="1">
      <alignment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shrinkToFit="1"/>
    </xf>
    <xf numFmtId="0" fontId="0" fillId="2" borderId="13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0" fillId="6" borderId="4" xfId="0" applyFont="1" applyFill="1" applyBorder="1" applyAlignment="1" applyProtection="1">
      <alignment horizontal="left" vertical="center"/>
    </xf>
    <xf numFmtId="0" fontId="0" fillId="6" borderId="5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0" fillId="6" borderId="2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left" vertical="center"/>
    </xf>
    <xf numFmtId="0" fontId="0" fillId="6" borderId="8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left" vertical="center" shrinkToFit="1"/>
    </xf>
    <xf numFmtId="0" fontId="0" fillId="2" borderId="7" xfId="0" applyFont="1" applyFill="1" applyBorder="1" applyAlignment="1" applyProtection="1">
      <alignment horizontal="left" vertical="center" shrinkToFit="1"/>
    </xf>
    <xf numFmtId="0" fontId="0" fillId="2" borderId="9" xfId="0" applyFont="1" applyFill="1" applyBorder="1" applyAlignment="1" applyProtection="1">
      <alignment horizontal="left" vertical="center" shrinkToFit="1"/>
    </xf>
    <xf numFmtId="0" fontId="0" fillId="2" borderId="10" xfId="0" applyFont="1" applyFill="1" applyBorder="1" applyAlignment="1" applyProtection="1">
      <alignment horizontal="left" vertical="center" shrinkToFit="1"/>
    </xf>
    <xf numFmtId="0" fontId="0" fillId="2" borderId="8" xfId="0" applyFont="1" applyFill="1" applyBorder="1" applyAlignment="1" applyProtection="1">
      <alignment horizontal="left" vertical="center" shrinkToFit="1"/>
    </xf>
    <xf numFmtId="0" fontId="0" fillId="2" borderId="12" xfId="0" applyFont="1" applyFill="1" applyBorder="1" applyAlignment="1" applyProtection="1">
      <alignment horizontal="left" vertical="center" wrapText="1"/>
    </xf>
    <xf numFmtId="0" fontId="0" fillId="2" borderId="2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2" borderId="3" xfId="0" applyFont="1" applyFill="1" applyBorder="1" applyAlignment="1" applyProtection="1">
      <alignment horizontal="left" vertical="center" shrinkToFi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vertical="center"/>
    </xf>
    <xf numFmtId="0" fontId="0" fillId="6" borderId="13" xfId="0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0" fillId="6" borderId="7" xfId="0" applyFill="1" applyBorder="1" applyAlignment="1" applyProtection="1">
      <alignment vertical="center"/>
    </xf>
    <xf numFmtId="0" fontId="3" fillId="6" borderId="10" xfId="0" applyNumberFormat="1" applyFont="1" applyFill="1" applyBorder="1" applyAlignment="1" applyProtection="1">
      <alignment horizontal="left" vertical="center" wrapText="1"/>
    </xf>
    <xf numFmtId="0" fontId="0" fillId="0" borderId="9" xfId="0" applyNumberForma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2" borderId="8" xfId="0" applyFont="1" applyFill="1" applyBorder="1" applyAlignment="1" applyProtection="1">
      <alignment horizontal="left" vertical="center" shrinkToFit="1"/>
    </xf>
    <xf numFmtId="0" fontId="3" fillId="2" borderId="10" xfId="0" applyFont="1" applyFill="1" applyBorder="1" applyAlignment="1" applyProtection="1">
      <alignment horizontal="left" vertical="center" shrinkToFit="1"/>
    </xf>
    <xf numFmtId="0" fontId="3" fillId="2" borderId="7" xfId="0" applyFont="1" applyFill="1" applyBorder="1" applyAlignment="1" applyProtection="1">
      <alignment horizontal="left" vertical="center" shrinkToFit="1"/>
    </xf>
    <xf numFmtId="0" fontId="3" fillId="2" borderId="8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left" vertical="center"/>
    </xf>
    <xf numFmtId="0" fontId="3" fillId="6" borderId="9" xfId="0" applyNumberFormat="1" applyFont="1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vertical="center"/>
    </xf>
    <xf numFmtId="0" fontId="0" fillId="6" borderId="10" xfId="0" applyFill="1" applyBorder="1" applyAlignment="1" applyProtection="1">
      <alignment vertical="center"/>
    </xf>
    <xf numFmtId="0" fontId="18" fillId="0" borderId="20" xfId="0" applyFont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left" vertical="center"/>
    </xf>
    <xf numFmtId="0" fontId="0" fillId="6" borderId="5" xfId="0" applyFill="1" applyBorder="1" applyAlignment="1" applyProtection="1">
      <alignment horizontal="left" vertical="center"/>
    </xf>
    <xf numFmtId="0" fontId="0" fillId="6" borderId="6" xfId="0" applyFill="1" applyBorder="1" applyAlignment="1" applyProtection="1">
      <alignment horizontal="left" vertical="center"/>
    </xf>
    <xf numFmtId="0" fontId="3" fillId="6" borderId="2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horizontal="lef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left" vertical="center"/>
    </xf>
    <xf numFmtId="0" fontId="3" fillId="6" borderId="7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176" fontId="3" fillId="2" borderId="1" xfId="0" applyNumberFormat="1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B1:H33"/>
  <sheetViews>
    <sheetView showGridLines="0" view="pageBreakPreview" topLeftCell="A10" zoomScaleNormal="100" zoomScaleSheetLayoutView="100" workbookViewId="0">
      <selection activeCell="C8" sqref="C8"/>
    </sheetView>
  </sheetViews>
  <sheetFormatPr defaultRowHeight="20.100000000000001" customHeight="1" x14ac:dyDescent="0.15"/>
  <cols>
    <col min="1" max="1" width="9.375" style="12" customWidth="1"/>
    <col min="2" max="2" width="15" style="12" customWidth="1"/>
    <col min="3" max="3" width="40.125" style="12" customWidth="1"/>
    <col min="4" max="4" width="19.125" style="12" customWidth="1"/>
    <col min="5" max="6" width="9" style="12"/>
    <col min="7" max="7" width="10.375" style="12" customWidth="1"/>
    <col min="8" max="8" width="11.75" style="12" customWidth="1"/>
    <col min="9" max="16384" width="9" style="12"/>
  </cols>
  <sheetData>
    <row r="1" spans="2:7" ht="20.100000000000001" customHeight="1" x14ac:dyDescent="0.15">
      <c r="B1" s="11" t="s">
        <v>17</v>
      </c>
    </row>
    <row r="2" spans="2:7" ht="20.100000000000001" customHeight="1" thickBot="1" x14ac:dyDescent="0.2">
      <c r="B2" s="13" t="s">
        <v>18</v>
      </c>
      <c r="C2" s="13" t="s">
        <v>19</v>
      </c>
      <c r="D2" s="14" t="s">
        <v>20</v>
      </c>
    </row>
    <row r="3" spans="2:7" ht="20.100000000000001" customHeight="1" x14ac:dyDescent="0.15">
      <c r="B3" s="15" t="s">
        <v>46</v>
      </c>
      <c r="C3" s="62"/>
      <c r="D3" s="16" t="s">
        <v>32</v>
      </c>
    </row>
    <row r="4" spans="2:7" ht="20.100000000000001" customHeight="1" x14ac:dyDescent="0.15">
      <c r="B4" s="15" t="s">
        <v>64</v>
      </c>
      <c r="C4" s="63"/>
      <c r="D4" s="16" t="s">
        <v>104</v>
      </c>
      <c r="E4" s="17" t="s">
        <v>101</v>
      </c>
    </row>
    <row r="5" spans="2:7" ht="20.100000000000001" customHeight="1" x14ac:dyDescent="0.15">
      <c r="B5" s="35" t="s">
        <v>21</v>
      </c>
      <c r="C5" s="36"/>
      <c r="D5" s="16" t="s">
        <v>22</v>
      </c>
      <c r="E5" s="60" t="s">
        <v>23</v>
      </c>
    </row>
    <row r="6" spans="2:7" ht="20.100000000000001" customHeight="1" x14ac:dyDescent="0.15">
      <c r="B6" s="15" t="s">
        <v>47</v>
      </c>
      <c r="C6" s="18"/>
      <c r="D6" s="16" t="s">
        <v>24</v>
      </c>
      <c r="E6" s="17" t="s">
        <v>25</v>
      </c>
    </row>
    <row r="7" spans="2:7" ht="20.100000000000001" customHeight="1" x14ac:dyDescent="0.15">
      <c r="B7" s="15" t="s">
        <v>26</v>
      </c>
      <c r="C7" s="61"/>
      <c r="D7" s="19">
        <v>44864</v>
      </c>
    </row>
    <row r="8" spans="2:7" ht="20.100000000000001" customHeight="1" x14ac:dyDescent="0.15">
      <c r="B8" s="15" t="s">
        <v>27</v>
      </c>
      <c r="C8" s="20"/>
      <c r="D8" s="21">
        <v>0.375</v>
      </c>
    </row>
    <row r="9" spans="2:7" ht="20.100000000000001" customHeight="1" thickBot="1" x14ac:dyDescent="0.2">
      <c r="B9" s="15" t="s">
        <v>28</v>
      </c>
      <c r="C9" s="22"/>
      <c r="D9" s="21">
        <v>0.47916666666666669</v>
      </c>
    </row>
    <row r="10" spans="2:7" ht="20.100000000000001" customHeight="1" thickBot="1" x14ac:dyDescent="0.2">
      <c r="C10" s="23" t="s">
        <v>29</v>
      </c>
      <c r="F10" s="47"/>
    </row>
    <row r="11" spans="2:7" ht="20.100000000000001" customHeight="1" thickBot="1" x14ac:dyDescent="0.2">
      <c r="C11" s="24" t="s">
        <v>30</v>
      </c>
    </row>
    <row r="12" spans="2:7" s="25" customFormat="1" ht="20.100000000000001" customHeight="1" x14ac:dyDescent="0.15"/>
    <row r="13" spans="2:7" s="25" customFormat="1" ht="20.100000000000001" customHeight="1" x14ac:dyDescent="0.15">
      <c r="B13" s="26" t="s">
        <v>31</v>
      </c>
      <c r="C13" s="27"/>
      <c r="D13" s="27"/>
      <c r="E13" s="27"/>
      <c r="F13" s="27"/>
      <c r="G13" s="68"/>
    </row>
    <row r="14" spans="2:7" s="25" customFormat="1" ht="20.100000000000001" customHeight="1" x14ac:dyDescent="0.15">
      <c r="B14" s="39" t="s">
        <v>100</v>
      </c>
      <c r="C14" s="38"/>
      <c r="D14" s="38"/>
      <c r="E14" s="38"/>
      <c r="F14" s="38"/>
      <c r="G14" s="66"/>
    </row>
    <row r="15" spans="2:7" s="25" customFormat="1" ht="20.100000000000001" customHeight="1" x14ac:dyDescent="0.15">
      <c r="B15" s="39" t="s">
        <v>41</v>
      </c>
      <c r="C15" s="38"/>
      <c r="D15" s="38"/>
      <c r="E15" s="38"/>
      <c r="F15" s="38"/>
      <c r="G15" s="66"/>
    </row>
    <row r="16" spans="2:7" s="30" customFormat="1" ht="20.100000000000001" customHeight="1" x14ac:dyDescent="0.15">
      <c r="B16" s="28" t="s">
        <v>111</v>
      </c>
      <c r="C16" s="29"/>
      <c r="D16" s="29"/>
      <c r="E16" s="29"/>
      <c r="F16" s="65"/>
      <c r="G16" s="67"/>
    </row>
    <row r="17" spans="2:8" s="30" customFormat="1" ht="19.5" customHeight="1" x14ac:dyDescent="0.15">
      <c r="B17" s="28" t="s">
        <v>115</v>
      </c>
      <c r="C17" s="29"/>
      <c r="D17" s="29"/>
      <c r="E17" s="29"/>
      <c r="F17" s="65"/>
      <c r="G17" s="67"/>
    </row>
    <row r="18" spans="2:8" s="30" customFormat="1" ht="19.5" customHeight="1" x14ac:dyDescent="0.15">
      <c r="B18" s="28" t="s">
        <v>112</v>
      </c>
      <c r="C18" s="29"/>
      <c r="D18" s="29"/>
      <c r="E18" s="29"/>
      <c r="F18" s="65"/>
      <c r="G18" s="67"/>
    </row>
    <row r="19" spans="2:8" s="30" customFormat="1" ht="19.5" customHeight="1" x14ac:dyDescent="0.15">
      <c r="B19" s="28" t="s">
        <v>117</v>
      </c>
      <c r="C19" s="29"/>
      <c r="D19" s="29"/>
      <c r="E19" s="29"/>
      <c r="F19" s="65"/>
      <c r="G19" s="67"/>
    </row>
    <row r="20" spans="2:8" s="30" customFormat="1" ht="19.5" customHeight="1" x14ac:dyDescent="0.15">
      <c r="B20" s="28" t="s">
        <v>67</v>
      </c>
      <c r="C20" s="29"/>
      <c r="D20" s="29"/>
      <c r="E20" s="29"/>
      <c r="F20" s="65"/>
      <c r="G20" s="67"/>
    </row>
    <row r="21" spans="2:8" s="25" customFormat="1" ht="20.100000000000001" customHeight="1" x14ac:dyDescent="0.15">
      <c r="B21" s="31" t="s">
        <v>114</v>
      </c>
      <c r="C21" s="32"/>
      <c r="D21" s="32"/>
      <c r="E21" s="32"/>
      <c r="F21" s="38"/>
      <c r="G21" s="66"/>
    </row>
    <row r="22" spans="2:8" s="25" customFormat="1" ht="20.100000000000001" customHeight="1" x14ac:dyDescent="0.15">
      <c r="B22" s="33" t="s">
        <v>113</v>
      </c>
      <c r="C22" s="34"/>
      <c r="D22" s="34"/>
      <c r="E22" s="34"/>
      <c r="F22" s="34"/>
      <c r="G22" s="69"/>
    </row>
    <row r="24" spans="2:8" ht="20.100000000000001" customHeight="1" x14ac:dyDescent="0.15">
      <c r="B24" s="77" t="s">
        <v>66</v>
      </c>
      <c r="C24" s="77"/>
      <c r="D24" s="25" t="s">
        <v>71</v>
      </c>
      <c r="E24" s="78"/>
      <c r="F24" s="78"/>
      <c r="G24" s="78"/>
    </row>
    <row r="25" spans="2:8" ht="20.100000000000001" customHeight="1" x14ac:dyDescent="0.15">
      <c r="B25" s="77" t="s">
        <v>53</v>
      </c>
      <c r="C25" s="77"/>
      <c r="D25" s="25" t="s">
        <v>103</v>
      </c>
      <c r="E25" s="78"/>
      <c r="F25" s="78"/>
      <c r="G25" s="78"/>
    </row>
    <row r="26" spans="2:8" ht="20.100000000000001" customHeight="1" x14ac:dyDescent="0.15">
      <c r="B26" s="77" t="s">
        <v>54</v>
      </c>
      <c r="C26" s="77"/>
      <c r="D26" s="25" t="s">
        <v>102</v>
      </c>
      <c r="E26" s="78"/>
      <c r="F26" s="78"/>
      <c r="G26" s="78"/>
      <c r="H26" s="78"/>
    </row>
    <row r="27" spans="2:8" ht="20.100000000000001" customHeight="1" x14ac:dyDescent="0.15">
      <c r="B27" s="77" t="s">
        <v>55</v>
      </c>
      <c r="C27" s="77"/>
      <c r="D27" s="78"/>
      <c r="E27" s="78"/>
      <c r="F27" s="78"/>
      <c r="G27" s="78"/>
      <c r="H27" s="78"/>
    </row>
    <row r="28" spans="2:8" ht="20.100000000000001" customHeight="1" x14ac:dyDescent="0.15">
      <c r="B28" s="77" t="s">
        <v>56</v>
      </c>
      <c r="C28" s="77"/>
      <c r="D28" s="25" t="s">
        <v>72</v>
      </c>
      <c r="E28" s="78"/>
      <c r="F28" s="78"/>
      <c r="G28" s="78"/>
      <c r="H28" s="78"/>
    </row>
    <row r="29" spans="2:8" ht="20.100000000000001" customHeight="1" x14ac:dyDescent="0.15">
      <c r="B29" s="77" t="s">
        <v>57</v>
      </c>
      <c r="C29" s="77"/>
      <c r="H29" s="78"/>
    </row>
    <row r="30" spans="2:8" ht="20.100000000000001" customHeight="1" x14ac:dyDescent="0.15">
      <c r="B30" s="77" t="s">
        <v>58</v>
      </c>
      <c r="C30" s="77"/>
      <c r="H30" s="78"/>
    </row>
    <row r="31" spans="2:8" ht="20.100000000000001" customHeight="1" x14ac:dyDescent="0.15">
      <c r="B31" s="77" t="s">
        <v>59</v>
      </c>
      <c r="C31" s="77"/>
    </row>
    <row r="32" spans="2:8" ht="20.100000000000001" customHeight="1" x14ac:dyDescent="0.15">
      <c r="B32" s="77" t="s">
        <v>60</v>
      </c>
      <c r="C32" s="77"/>
    </row>
    <row r="33" spans="2:3" ht="20.100000000000001" customHeight="1" x14ac:dyDescent="0.15">
      <c r="B33" s="78"/>
      <c r="C33" s="78"/>
    </row>
  </sheetData>
  <sheetProtection formatCells="0" formatColumns="0" formatRows="0" insertColumns="0" insertRows="0" insertHyperlinks="0" deleteColumns="0" deleteRows="0" sort="0" autoFilter="0" pivotTables="0"/>
  <phoneticPr fontId="2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view="pageBreakPreview" topLeftCell="A7" zoomScale="96" zoomScaleNormal="100" zoomScaleSheetLayoutView="96" workbookViewId="0">
      <selection activeCell="J15" sqref="J15:J16"/>
    </sheetView>
  </sheetViews>
  <sheetFormatPr defaultColWidth="9" defaultRowHeight="13.5" x14ac:dyDescent="0.15"/>
  <cols>
    <col min="1" max="1" width="5.875" style="1" customWidth="1"/>
    <col min="2" max="3" width="12.5" style="1" customWidth="1"/>
    <col min="4" max="4" width="13.75" style="1" customWidth="1"/>
    <col min="5" max="5" width="4" style="1" customWidth="1"/>
    <col min="6" max="6" width="12.5" style="1" customWidth="1"/>
    <col min="7" max="7" width="13.75" style="1" customWidth="1"/>
    <col min="8" max="8" width="12.5" style="1" customWidth="1"/>
    <col min="9" max="9" width="13.75" style="1" customWidth="1"/>
    <col min="10" max="10" width="12.5" style="1" customWidth="1"/>
    <col min="11" max="16384" width="9" style="1"/>
  </cols>
  <sheetData>
    <row r="1" spans="1:11" ht="45" customHeight="1" x14ac:dyDescent="0.15">
      <c r="B1" s="145" t="s">
        <v>0</v>
      </c>
      <c r="C1" s="146"/>
      <c r="D1" s="146"/>
      <c r="E1" s="146"/>
      <c r="F1" s="146"/>
      <c r="G1" s="146"/>
      <c r="H1" s="146"/>
      <c r="I1" s="146"/>
      <c r="J1" s="146"/>
    </row>
    <row r="2" spans="1:11" ht="45" customHeight="1" x14ac:dyDescent="0.15">
      <c r="B2" s="101" t="s">
        <v>21</v>
      </c>
      <c r="C2" s="155">
        <f>IF($D$6="","",'Basic Data'!$C$5)</f>
        <v>0</v>
      </c>
      <c r="D2" s="156"/>
      <c r="E2" s="156"/>
      <c r="F2" s="157"/>
      <c r="G2" s="101" t="s">
        <v>45</v>
      </c>
      <c r="H2" s="155">
        <f>IF($D$6="","",'Basic Data'!$C$4)</f>
        <v>0</v>
      </c>
      <c r="I2" s="156"/>
      <c r="J2" s="157"/>
    </row>
    <row r="3" spans="1:11" s="2" customFormat="1" ht="45" customHeight="1" x14ac:dyDescent="0.15">
      <c r="A3" s="7"/>
      <c r="B3" s="99" t="s">
        <v>42</v>
      </c>
      <c r="C3" s="159">
        <f>IF($D$6="","",'Basic Data'!$C$6)</f>
        <v>0</v>
      </c>
      <c r="D3" s="160"/>
      <c r="E3" s="160"/>
      <c r="F3" s="161"/>
      <c r="G3" s="104" t="s">
        <v>68</v>
      </c>
      <c r="H3" s="70">
        <f>IF($D$6="","",'Basic Data'!$C$7)</f>
        <v>0</v>
      </c>
      <c r="I3" s="76">
        <f>IF($D$6="","",'Basic Data'!C8)</f>
        <v>0</v>
      </c>
      <c r="J3" s="74">
        <f>IF($D$6="","",'Basic Data'!C9)</f>
        <v>0</v>
      </c>
    </row>
    <row r="4" spans="1:11" s="2" customFormat="1" ht="45" customHeight="1" x14ac:dyDescent="0.15">
      <c r="A4" s="7"/>
      <c r="B4" s="99" t="s">
        <v>43</v>
      </c>
      <c r="C4" s="125">
        <f>IF($D$6="","",'Basic Data'!$C$3)</f>
        <v>0</v>
      </c>
      <c r="D4" s="126"/>
      <c r="E4" s="126"/>
      <c r="F4" s="127"/>
      <c r="G4" s="104" t="s">
        <v>44</v>
      </c>
      <c r="H4" s="128"/>
      <c r="I4" s="129"/>
      <c r="J4" s="130"/>
    </row>
    <row r="5" spans="1:11" s="2" customFormat="1" ht="45" customHeight="1" x14ac:dyDescent="0.15">
      <c r="B5" s="9"/>
      <c r="C5" s="10"/>
      <c r="D5" s="10"/>
      <c r="E5" s="10"/>
      <c r="F5" s="10"/>
      <c r="G5" s="10"/>
      <c r="H5" s="10"/>
      <c r="I5" s="10"/>
      <c r="J5" s="10"/>
    </row>
    <row r="6" spans="1:11" s="2" customFormat="1" ht="45" customHeight="1" x14ac:dyDescent="0.15">
      <c r="B6" s="137" t="s">
        <v>33</v>
      </c>
      <c r="C6" s="138"/>
      <c r="D6" s="54">
        <v>1</v>
      </c>
      <c r="F6" s="57" t="s">
        <v>37</v>
      </c>
    </row>
    <row r="7" spans="1:11" s="2" customFormat="1" ht="45" customHeight="1" x14ac:dyDescent="0.15">
      <c r="B7" s="137" t="s">
        <v>16</v>
      </c>
      <c r="C7" s="138"/>
      <c r="D7" s="55"/>
      <c r="E7" s="40"/>
      <c r="F7" s="135" t="s">
        <v>97</v>
      </c>
      <c r="G7" s="136"/>
      <c r="H7" s="136"/>
      <c r="I7" s="136"/>
      <c r="J7" s="136"/>
    </row>
    <row r="8" spans="1:11" s="2" customFormat="1" ht="45" customHeight="1" x14ac:dyDescent="0.15">
      <c r="B8" s="137" t="s">
        <v>2</v>
      </c>
      <c r="C8" s="138"/>
      <c r="D8" s="154" t="s">
        <v>11</v>
      </c>
      <c r="E8" s="154"/>
      <c r="F8" s="49"/>
      <c r="G8" s="103" t="s">
        <v>12</v>
      </c>
      <c r="H8" s="49"/>
      <c r="I8" s="103" t="s">
        <v>13</v>
      </c>
      <c r="J8" s="49"/>
    </row>
    <row r="9" spans="1:11" s="2" customFormat="1" ht="45" customHeight="1" x14ac:dyDescent="0.15">
      <c r="B9" s="139" t="s">
        <v>34</v>
      </c>
      <c r="C9" s="158"/>
      <c r="D9" s="46">
        <f>F8*H8*J8/1000</f>
        <v>0</v>
      </c>
      <c r="E9" s="8"/>
      <c r="F9" s="43" t="s">
        <v>61</v>
      </c>
      <c r="G9" s="43"/>
      <c r="H9" s="42"/>
      <c r="I9" s="41"/>
      <c r="J9" s="41"/>
    </row>
    <row r="10" spans="1:11" ht="45" customHeight="1" x14ac:dyDescent="0.15">
      <c r="B10" s="133" t="s">
        <v>48</v>
      </c>
      <c r="C10" s="134"/>
      <c r="D10" s="50"/>
      <c r="E10" s="45" t="s">
        <v>3</v>
      </c>
      <c r="F10" s="51"/>
      <c r="G10" s="43" t="s">
        <v>38</v>
      </c>
      <c r="H10" s="42"/>
      <c r="I10" s="41"/>
      <c r="J10" s="41"/>
    </row>
    <row r="11" spans="1:11" ht="45" customHeight="1" x14ac:dyDescent="0.15">
      <c r="B11" s="139" t="s">
        <v>36</v>
      </c>
      <c r="C11" s="140"/>
      <c r="D11" s="52"/>
      <c r="E11" s="6"/>
      <c r="F11" s="107" t="s">
        <v>98</v>
      </c>
      <c r="G11" s="2"/>
      <c r="H11" s="42"/>
      <c r="I11" s="41"/>
      <c r="J11" s="41"/>
    </row>
    <row r="12" spans="1:11" ht="45" customHeight="1" x14ac:dyDescent="0.15">
      <c r="B12" s="153" t="s">
        <v>50</v>
      </c>
      <c r="C12" s="153" t="s">
        <v>14</v>
      </c>
      <c r="D12" s="150" t="s">
        <v>4</v>
      </c>
      <c r="E12" s="150"/>
      <c r="F12" s="53"/>
      <c r="G12" s="4" t="s">
        <v>10</v>
      </c>
      <c r="H12" s="53"/>
      <c r="I12" s="102" t="s">
        <v>9</v>
      </c>
      <c r="J12" s="53"/>
    </row>
    <row r="13" spans="1:11" s="2" customFormat="1" ht="45" customHeight="1" x14ac:dyDescent="0.15">
      <c r="B13" s="153"/>
      <c r="C13" s="153"/>
      <c r="D13" s="150" t="s">
        <v>8</v>
      </c>
      <c r="E13" s="150"/>
      <c r="F13" s="53"/>
      <c r="G13" s="102" t="s">
        <v>5</v>
      </c>
      <c r="H13" s="53"/>
      <c r="I13" s="102" t="s">
        <v>6</v>
      </c>
      <c r="J13" s="53"/>
    </row>
    <row r="14" spans="1:11" s="2" customFormat="1" ht="45" customHeight="1" x14ac:dyDescent="0.15">
      <c r="B14" s="153"/>
      <c r="C14" s="153"/>
      <c r="D14" s="150" t="s">
        <v>7</v>
      </c>
      <c r="E14" s="150"/>
      <c r="F14" s="53"/>
      <c r="G14" s="82" t="s">
        <v>39</v>
      </c>
      <c r="H14" s="48">
        <f>SUM(J14,F15,H15,J15)</f>
        <v>0</v>
      </c>
      <c r="I14" s="82" t="s">
        <v>73</v>
      </c>
      <c r="J14" s="53"/>
    </row>
    <row r="15" spans="1:11" s="2" customFormat="1" ht="26.25" customHeight="1" x14ac:dyDescent="0.15">
      <c r="B15" s="153"/>
      <c r="C15" s="153"/>
      <c r="D15" s="96" t="s">
        <v>94</v>
      </c>
      <c r="E15" s="97"/>
      <c r="F15" s="141"/>
      <c r="G15" s="98" t="s">
        <v>94</v>
      </c>
      <c r="H15" s="141"/>
      <c r="I15" s="98" t="s">
        <v>95</v>
      </c>
      <c r="J15" s="141"/>
    </row>
    <row r="16" spans="1:11" s="2" customFormat="1" ht="22.5" customHeight="1" x14ac:dyDescent="0.15">
      <c r="B16" s="153"/>
      <c r="C16" s="153"/>
      <c r="D16" s="151"/>
      <c r="E16" s="152"/>
      <c r="F16" s="142"/>
      <c r="G16" s="95"/>
      <c r="H16" s="142"/>
      <c r="I16" s="95"/>
      <c r="J16" s="142"/>
      <c r="K16" s="59"/>
    </row>
    <row r="17" spans="1:10" s="2" customFormat="1" ht="45" customHeight="1" x14ac:dyDescent="0.15">
      <c r="B17" s="153"/>
      <c r="C17" s="100" t="s">
        <v>15</v>
      </c>
      <c r="D17" s="120">
        <f>SUM(F12,H12,J12,F13,H13,J13,F14,H14)</f>
        <v>0</v>
      </c>
      <c r="E17" s="71"/>
      <c r="F17" s="72" t="s">
        <v>69</v>
      </c>
    </row>
    <row r="18" spans="1:10" ht="45" customHeight="1" x14ac:dyDescent="0.15">
      <c r="B18" s="147" t="s">
        <v>1</v>
      </c>
      <c r="C18" s="147"/>
      <c r="D18" s="148" t="s">
        <v>65</v>
      </c>
      <c r="E18" s="149"/>
      <c r="F18" s="149"/>
      <c r="G18" s="37">
        <f>IFERROR(D17/D9,0)</f>
        <v>0</v>
      </c>
      <c r="H18" s="43" t="s">
        <v>62</v>
      </c>
      <c r="I18" s="2"/>
      <c r="J18" s="2"/>
    </row>
    <row r="19" spans="1:10" ht="45" customHeight="1" x14ac:dyDescent="0.15">
      <c r="B19" s="147"/>
      <c r="C19" s="147"/>
      <c r="D19" s="148" t="s">
        <v>49</v>
      </c>
      <c r="E19" s="148"/>
      <c r="F19" s="148"/>
      <c r="G19" s="73">
        <f>IFERROR(D17/(F8*H8)*10000,0)</f>
        <v>0</v>
      </c>
      <c r="H19" s="131" t="s">
        <v>63</v>
      </c>
      <c r="I19" s="132"/>
      <c r="J19" s="132"/>
    </row>
    <row r="20" spans="1:10" ht="45" customHeight="1" x14ac:dyDescent="0.15">
      <c r="B20" s="57" t="s">
        <v>107</v>
      </c>
      <c r="C20" s="2"/>
      <c r="D20" s="2"/>
      <c r="E20" s="2"/>
      <c r="F20" s="2"/>
      <c r="G20" s="2"/>
      <c r="H20" s="2"/>
      <c r="I20" s="2"/>
      <c r="J20" s="2"/>
    </row>
    <row r="21" spans="1:10" ht="45" customHeight="1" x14ac:dyDescent="0.15">
      <c r="B21" s="143" t="s">
        <v>116</v>
      </c>
      <c r="C21" s="144"/>
      <c r="D21" s="144"/>
      <c r="E21" s="144"/>
      <c r="F21" s="144"/>
      <c r="G21" s="144"/>
      <c r="H21" s="144"/>
      <c r="I21" s="144"/>
      <c r="J21" s="144"/>
    </row>
    <row r="22" spans="1:10" s="92" customFormat="1" ht="60" customHeight="1" x14ac:dyDescent="0.15">
      <c r="A22" s="93"/>
      <c r="B22" s="94" t="s">
        <v>96</v>
      </c>
      <c r="C22" s="122"/>
      <c r="D22" s="123"/>
      <c r="E22" s="123"/>
      <c r="F22" s="123"/>
      <c r="G22" s="123"/>
      <c r="H22" s="123"/>
      <c r="I22" s="123"/>
      <c r="J22" s="124"/>
    </row>
    <row r="23" spans="1:10" ht="24.75" customHeight="1" x14ac:dyDescent="0.15"/>
    <row r="24" spans="1:10" ht="20.100000000000001" customHeight="1" x14ac:dyDescent="0.15"/>
  </sheetData>
  <sheetProtection algorithmName="SHA-512" hashValue="xTZykbdmvgyLg6qsF4OIx2rIpcetQl1zDF+exBk4gnsewDcd1wF4VV//EJUsC93wo+r+0SuKklwO8/IopK/FJw==" saltValue="Yxmr2Pozdg/EVlzW8+IaSg==" spinCount="100000" sheet="1" objects="1" scenarios="1"/>
  <mergeCells count="29">
    <mergeCell ref="B1:J1"/>
    <mergeCell ref="B18:C19"/>
    <mergeCell ref="D18:F18"/>
    <mergeCell ref="D19:F19"/>
    <mergeCell ref="D12:E12"/>
    <mergeCell ref="D13:E13"/>
    <mergeCell ref="D14:E14"/>
    <mergeCell ref="D16:E16"/>
    <mergeCell ref="B12:B17"/>
    <mergeCell ref="C12:C16"/>
    <mergeCell ref="B8:C8"/>
    <mergeCell ref="D8:E8"/>
    <mergeCell ref="C2:F2"/>
    <mergeCell ref="H2:J2"/>
    <mergeCell ref="B9:C9"/>
    <mergeCell ref="C3:F3"/>
    <mergeCell ref="C22:J22"/>
    <mergeCell ref="C4:F4"/>
    <mergeCell ref="H4:J4"/>
    <mergeCell ref="H19:J19"/>
    <mergeCell ref="B10:C10"/>
    <mergeCell ref="F7:J7"/>
    <mergeCell ref="B7:C7"/>
    <mergeCell ref="B11:C11"/>
    <mergeCell ref="B6:C6"/>
    <mergeCell ref="F15:F16"/>
    <mergeCell ref="H15:H16"/>
    <mergeCell ref="J15:J16"/>
    <mergeCell ref="B21:J21"/>
  </mergeCells>
  <phoneticPr fontId="2"/>
  <dataValidations count="2">
    <dataValidation type="list" allowBlank="1" showInputMessage="1" showErrorMessage="1" sqref="D7" xr:uid="{00000000-0002-0000-0100-000000000000}">
      <formula1>"満潮線上,独自方式(韓国科学技術院),独自方式(その他),不明"</formula1>
    </dataValidation>
    <dataValidation type="list" allowBlank="1" showInputMessage="1" showErrorMessage="1" sqref="D11" xr:uid="{00000000-0002-0000-0100-000001000000}">
      <formula1>"ふるい分離,浮上分離,不明"</formula1>
    </dataValidation>
  </dataValidations>
  <pageMargins left="0.62992125984251968" right="0.59055118110236227" top="1.0629921259842521" bottom="0.74803149606299213" header="0.86614173228346458" footer="0.39370078740157483"/>
  <pageSetup paperSize="9" scale="80" orientation="portrait" r:id="rId1"/>
  <headerFooter>
    <oddHeader>&amp;R&amp;"ＭＳ Ｐゴシック,太字"&amp;KFF0000データ入力用（水色セルに入力）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view="pageBreakPreview" topLeftCell="A11" zoomScale="96" zoomScaleNormal="100" zoomScaleSheetLayoutView="96" workbookViewId="0">
      <selection activeCell="G18" activeCellId="6" sqref="C2:F2 C3:F4 H2:J3 D9 H14 D17 G18:G19"/>
    </sheetView>
  </sheetViews>
  <sheetFormatPr defaultColWidth="9" defaultRowHeight="13.5" x14ac:dyDescent="0.15"/>
  <cols>
    <col min="1" max="1" width="5.875" style="1" customWidth="1"/>
    <col min="2" max="3" width="12.5" style="1" customWidth="1"/>
    <col min="4" max="4" width="13.75" style="1" customWidth="1"/>
    <col min="5" max="5" width="4" style="1" customWidth="1"/>
    <col min="6" max="6" width="12.5" style="1" customWidth="1"/>
    <col min="7" max="7" width="13.75" style="1" customWidth="1"/>
    <col min="8" max="8" width="12.5" style="1" customWidth="1"/>
    <col min="9" max="9" width="13.75" style="1" customWidth="1"/>
    <col min="10" max="10" width="12.5" style="1" customWidth="1"/>
    <col min="11" max="16384" width="9" style="1"/>
  </cols>
  <sheetData>
    <row r="1" spans="1:11" ht="45" customHeight="1" x14ac:dyDescent="0.15">
      <c r="B1" s="145" t="s">
        <v>0</v>
      </c>
      <c r="C1" s="146"/>
      <c r="D1" s="146"/>
      <c r="E1" s="146"/>
      <c r="F1" s="146"/>
      <c r="G1" s="146"/>
      <c r="H1" s="146"/>
      <c r="I1" s="146"/>
      <c r="J1" s="146"/>
    </row>
    <row r="2" spans="1:11" ht="45" customHeight="1" x14ac:dyDescent="0.15">
      <c r="B2" s="101" t="s">
        <v>21</v>
      </c>
      <c r="C2" s="155" t="str">
        <f>IF($D$6="","",'Basic Data'!$C$5)</f>
        <v/>
      </c>
      <c r="D2" s="156"/>
      <c r="E2" s="156"/>
      <c r="F2" s="157"/>
      <c r="G2" s="101" t="s">
        <v>45</v>
      </c>
      <c r="H2" s="155" t="str">
        <f>IF($D$6="","",'Basic Data'!$C$4)</f>
        <v/>
      </c>
      <c r="I2" s="156"/>
      <c r="J2" s="157"/>
    </row>
    <row r="3" spans="1:11" s="2" customFormat="1" ht="45" customHeight="1" x14ac:dyDescent="0.15">
      <c r="A3" s="7"/>
      <c r="B3" s="99" t="s">
        <v>42</v>
      </c>
      <c r="C3" s="159" t="str">
        <f>IF($D$6="","",'Basic Data'!$C$6)</f>
        <v/>
      </c>
      <c r="D3" s="160"/>
      <c r="E3" s="160"/>
      <c r="F3" s="161"/>
      <c r="G3" s="104" t="s">
        <v>68</v>
      </c>
      <c r="H3" s="70" t="str">
        <f>IF($D$6="","",'Basic Data'!$C$7)</f>
        <v/>
      </c>
      <c r="I3" s="76" t="str">
        <f>IF($D$6="","",'Basic Data'!C8)</f>
        <v/>
      </c>
      <c r="J3" s="74" t="str">
        <f>IF($D$6="","",'Basic Data'!C9)</f>
        <v/>
      </c>
    </row>
    <row r="4" spans="1:11" s="2" customFormat="1" ht="45" customHeight="1" x14ac:dyDescent="0.15">
      <c r="A4" s="7"/>
      <c r="B4" s="99" t="s">
        <v>43</v>
      </c>
      <c r="C4" s="125" t="str">
        <f>IF($D$6="","",'Basic Data'!$C$3)</f>
        <v/>
      </c>
      <c r="D4" s="126"/>
      <c r="E4" s="126"/>
      <c r="F4" s="127"/>
      <c r="G4" s="104" t="s">
        <v>44</v>
      </c>
      <c r="H4" s="128"/>
      <c r="I4" s="129"/>
      <c r="J4" s="130"/>
    </row>
    <row r="5" spans="1:11" ht="45" customHeight="1" x14ac:dyDescent="0.15">
      <c r="B5" s="9"/>
      <c r="C5" s="10"/>
      <c r="D5" s="10"/>
      <c r="E5" s="10"/>
      <c r="F5" s="10"/>
      <c r="G5" s="10"/>
      <c r="H5" s="10"/>
      <c r="I5" s="10"/>
      <c r="J5" s="10"/>
    </row>
    <row r="6" spans="1:11" s="2" customFormat="1" ht="45" customHeight="1" x14ac:dyDescent="0.15">
      <c r="A6" s="7"/>
      <c r="B6" s="137" t="s">
        <v>33</v>
      </c>
      <c r="C6" s="138"/>
      <c r="D6" s="54"/>
      <c r="F6" s="117" t="s">
        <v>51</v>
      </c>
      <c r="G6" s="58"/>
      <c r="H6" s="58"/>
      <c r="I6" s="58"/>
    </row>
    <row r="7" spans="1:11" s="2" customFormat="1" ht="45" customHeight="1" x14ac:dyDescent="0.15">
      <c r="A7" s="7"/>
      <c r="B7" s="137" t="s">
        <v>16</v>
      </c>
      <c r="C7" s="138"/>
      <c r="D7" s="55"/>
      <c r="E7" s="40"/>
      <c r="F7" s="135" t="s">
        <v>97</v>
      </c>
      <c r="G7" s="136"/>
      <c r="H7" s="136"/>
      <c r="I7" s="136"/>
      <c r="J7" s="136"/>
    </row>
    <row r="8" spans="1:11" s="2" customFormat="1" ht="45" customHeight="1" x14ac:dyDescent="0.15">
      <c r="B8" s="137" t="s">
        <v>2</v>
      </c>
      <c r="C8" s="138"/>
      <c r="D8" s="154" t="s">
        <v>11</v>
      </c>
      <c r="E8" s="154"/>
      <c r="F8" s="49"/>
      <c r="G8" s="103" t="s">
        <v>12</v>
      </c>
      <c r="H8" s="49"/>
      <c r="I8" s="103" t="s">
        <v>13</v>
      </c>
      <c r="J8" s="49"/>
    </row>
    <row r="9" spans="1:11" s="2" customFormat="1" ht="45" customHeight="1" x14ac:dyDescent="0.15">
      <c r="B9" s="139" t="s">
        <v>34</v>
      </c>
      <c r="C9" s="158"/>
      <c r="D9" s="46">
        <f>F8*H8*J8/1000</f>
        <v>0</v>
      </c>
      <c r="E9" s="8"/>
      <c r="F9" s="43" t="s">
        <v>61</v>
      </c>
      <c r="G9" s="43"/>
      <c r="H9" s="42"/>
      <c r="I9" s="41"/>
      <c r="J9" s="41"/>
    </row>
    <row r="10" spans="1:11" s="2" customFormat="1" ht="45" customHeight="1" x14ac:dyDescent="0.15">
      <c r="B10" s="133" t="s">
        <v>48</v>
      </c>
      <c r="C10" s="134"/>
      <c r="D10" s="50"/>
      <c r="E10" s="44" t="s">
        <v>3</v>
      </c>
      <c r="F10" s="51"/>
      <c r="G10" s="43" t="s">
        <v>38</v>
      </c>
      <c r="H10" s="42"/>
      <c r="I10" s="41"/>
      <c r="J10" s="41"/>
    </row>
    <row r="11" spans="1:11" s="2" customFormat="1" ht="45" customHeight="1" x14ac:dyDescent="0.15">
      <c r="B11" s="139" t="s">
        <v>36</v>
      </c>
      <c r="C11" s="140"/>
      <c r="D11" s="52"/>
      <c r="E11" s="6"/>
      <c r="F11" s="107" t="s">
        <v>98</v>
      </c>
      <c r="H11" s="42"/>
      <c r="I11" s="41"/>
      <c r="J11" s="41"/>
    </row>
    <row r="12" spans="1:11" s="2" customFormat="1" ht="45" customHeight="1" x14ac:dyDescent="0.15">
      <c r="B12" s="153" t="s">
        <v>50</v>
      </c>
      <c r="C12" s="167" t="s">
        <v>14</v>
      </c>
      <c r="D12" s="150" t="s">
        <v>4</v>
      </c>
      <c r="E12" s="150"/>
      <c r="F12" s="53"/>
      <c r="G12" s="4" t="s">
        <v>10</v>
      </c>
      <c r="H12" s="53"/>
      <c r="I12" s="102" t="s">
        <v>9</v>
      </c>
      <c r="J12" s="53"/>
    </row>
    <row r="13" spans="1:11" ht="45" customHeight="1" x14ac:dyDescent="0.15">
      <c r="B13" s="153"/>
      <c r="C13" s="168"/>
      <c r="D13" s="150" t="s">
        <v>8</v>
      </c>
      <c r="E13" s="150"/>
      <c r="F13" s="53"/>
      <c r="G13" s="102" t="s">
        <v>5</v>
      </c>
      <c r="H13" s="53"/>
      <c r="I13" s="102" t="s">
        <v>6</v>
      </c>
      <c r="J13" s="53"/>
    </row>
    <row r="14" spans="1:11" ht="45" customHeight="1" x14ac:dyDescent="0.15">
      <c r="B14" s="153"/>
      <c r="C14" s="168"/>
      <c r="D14" s="150" t="s">
        <v>7</v>
      </c>
      <c r="E14" s="150"/>
      <c r="F14" s="53"/>
      <c r="G14" s="82" t="s">
        <v>39</v>
      </c>
      <c r="H14" s="48">
        <f>SUM(J14,F15,H15,J15)</f>
        <v>0</v>
      </c>
      <c r="I14" s="82" t="s">
        <v>73</v>
      </c>
      <c r="J14" s="53"/>
    </row>
    <row r="15" spans="1:11" s="2" customFormat="1" ht="27" customHeight="1" x14ac:dyDescent="0.15">
      <c r="B15" s="153"/>
      <c r="C15" s="168"/>
      <c r="D15" s="96" t="s">
        <v>94</v>
      </c>
      <c r="E15" s="97"/>
      <c r="F15" s="141"/>
      <c r="G15" s="98" t="s">
        <v>94</v>
      </c>
      <c r="H15" s="141"/>
      <c r="I15" s="98" t="s">
        <v>94</v>
      </c>
      <c r="J15" s="141"/>
    </row>
    <row r="16" spans="1:11" s="2" customFormat="1" ht="22.5" customHeight="1" x14ac:dyDescent="0.15">
      <c r="B16" s="153"/>
      <c r="C16" s="169"/>
      <c r="D16" s="151"/>
      <c r="E16" s="152"/>
      <c r="F16" s="142"/>
      <c r="G16" s="95"/>
      <c r="H16" s="142"/>
      <c r="I16" s="95"/>
      <c r="J16" s="142"/>
      <c r="K16" s="59"/>
    </row>
    <row r="17" spans="1:11" s="2" customFormat="1" ht="45" customHeight="1" x14ac:dyDescent="0.15">
      <c r="B17" s="153"/>
      <c r="C17" s="100" t="s">
        <v>15</v>
      </c>
      <c r="D17" s="121">
        <f>SUM(F12,H12,J12,F13,H13,J13,F14,H14)</f>
        <v>0</v>
      </c>
      <c r="E17" s="71"/>
      <c r="F17" s="75" t="s">
        <v>108</v>
      </c>
      <c r="G17" s="43"/>
    </row>
    <row r="18" spans="1:11" s="2" customFormat="1" ht="45" customHeight="1" x14ac:dyDescent="0.15">
      <c r="B18" s="147" t="s">
        <v>1</v>
      </c>
      <c r="C18" s="147"/>
      <c r="D18" s="162" t="s">
        <v>35</v>
      </c>
      <c r="E18" s="163"/>
      <c r="F18" s="164"/>
      <c r="G18" s="37">
        <f>IFERROR(D17/D9,0)</f>
        <v>0</v>
      </c>
      <c r="H18" s="43" t="s">
        <v>62</v>
      </c>
    </row>
    <row r="19" spans="1:11" s="2" customFormat="1" ht="45" customHeight="1" x14ac:dyDescent="0.15">
      <c r="B19" s="147"/>
      <c r="C19" s="147"/>
      <c r="D19" s="165" t="s">
        <v>49</v>
      </c>
      <c r="E19" s="163"/>
      <c r="F19" s="166"/>
      <c r="G19" s="73">
        <f>IFERROR(D17/(F8*H8)*10000,0)</f>
        <v>0</v>
      </c>
      <c r="H19" s="131" t="s">
        <v>63</v>
      </c>
      <c r="I19" s="132"/>
      <c r="J19" s="132"/>
      <c r="K19" s="3"/>
    </row>
    <row r="20" spans="1:11" ht="45" customHeight="1" x14ac:dyDescent="0.15">
      <c r="B20" s="57" t="s">
        <v>107</v>
      </c>
      <c r="C20" s="2"/>
      <c r="D20" s="2"/>
      <c r="E20" s="2"/>
      <c r="F20" s="2"/>
      <c r="G20" s="2"/>
      <c r="H20" s="2"/>
      <c r="I20" s="2"/>
      <c r="J20" s="2"/>
    </row>
    <row r="21" spans="1:11" ht="45" customHeight="1" x14ac:dyDescent="0.15">
      <c r="B21" s="143" t="s">
        <v>116</v>
      </c>
      <c r="C21" s="144"/>
      <c r="D21" s="144"/>
      <c r="E21" s="144"/>
      <c r="F21" s="144"/>
      <c r="G21" s="144"/>
      <c r="H21" s="144"/>
      <c r="I21" s="144"/>
      <c r="J21" s="144"/>
    </row>
    <row r="22" spans="1:11" s="92" customFormat="1" ht="60" customHeight="1" x14ac:dyDescent="0.15">
      <c r="A22" s="93"/>
      <c r="B22" s="94" t="s">
        <v>96</v>
      </c>
      <c r="C22" s="122"/>
      <c r="D22" s="123"/>
      <c r="E22" s="123"/>
      <c r="F22" s="123"/>
      <c r="G22" s="123"/>
      <c r="H22" s="123"/>
      <c r="I22" s="123"/>
      <c r="J22" s="124"/>
    </row>
    <row r="23" spans="1:11" ht="24.75" customHeight="1" x14ac:dyDescent="0.15"/>
    <row r="24" spans="1:11" ht="24.75" customHeight="1" x14ac:dyDescent="0.15"/>
    <row r="25" spans="1:11" ht="24.75" customHeight="1" x14ac:dyDescent="0.15"/>
    <row r="26" spans="1:11" ht="24.75" customHeight="1" x14ac:dyDescent="0.15"/>
    <row r="27" spans="1:11" ht="24.75" customHeight="1" x14ac:dyDescent="0.15"/>
    <row r="28" spans="1:11" ht="20.100000000000001" customHeight="1" x14ac:dyDescent="0.15"/>
  </sheetData>
  <sheetProtection algorithmName="SHA-512" hashValue="2jCjedN3MDYXBDzMA7gG7pSYn4TzL0Cudic3DGLxf5z+lyYYjBV2rqSTVg03d+HYUxnUhAAdENvABBhDz2Qg7A==" saltValue="9fB/PzmI7hc2uuUjveshcw==" spinCount="100000" sheet="1" objects="1" scenarios="1"/>
  <mergeCells count="29">
    <mergeCell ref="D19:F19"/>
    <mergeCell ref="H19:J19"/>
    <mergeCell ref="B10:C10"/>
    <mergeCell ref="B11:C11"/>
    <mergeCell ref="B12:B17"/>
    <mergeCell ref="D12:E12"/>
    <mergeCell ref="D13:E13"/>
    <mergeCell ref="D14:E14"/>
    <mergeCell ref="F15:F16"/>
    <mergeCell ref="H15:H16"/>
    <mergeCell ref="J15:J16"/>
    <mergeCell ref="D16:E16"/>
    <mergeCell ref="C12:C16"/>
    <mergeCell ref="B21:J21"/>
    <mergeCell ref="C22:J22"/>
    <mergeCell ref="B1:J1"/>
    <mergeCell ref="B7:C7"/>
    <mergeCell ref="B8:C8"/>
    <mergeCell ref="D8:E8"/>
    <mergeCell ref="B9:C9"/>
    <mergeCell ref="F7:J7"/>
    <mergeCell ref="C2:F2"/>
    <mergeCell ref="H2:J2"/>
    <mergeCell ref="C3:F3"/>
    <mergeCell ref="C4:F4"/>
    <mergeCell ref="H4:J4"/>
    <mergeCell ref="B6:C6"/>
    <mergeCell ref="B18:C19"/>
    <mergeCell ref="D18:F18"/>
  </mergeCells>
  <phoneticPr fontId="2"/>
  <dataValidations count="2">
    <dataValidation type="list" allowBlank="1" showInputMessage="1" showErrorMessage="1" sqref="D7" xr:uid="{00000000-0002-0000-0200-000000000000}">
      <formula1>"満潮線上,独自方式(韓国科学技術院),独自方式(その他),不明"</formula1>
    </dataValidation>
    <dataValidation type="list" allowBlank="1" showInputMessage="1" showErrorMessage="1" sqref="D11" xr:uid="{00000000-0002-0000-0200-000001000000}">
      <formula1>"ふるい分離,浮上分離,不明"</formula1>
    </dataValidation>
  </dataValidations>
  <pageMargins left="0.62992125984251968" right="0.55118110236220474" top="1.0629921259842521" bottom="0.74803149606299213" header="0.86614173228346458" footer="0.39370078740157483"/>
  <pageSetup paperSize="9" scale="80" orientation="portrait" r:id="rId1"/>
  <headerFooter>
    <oddHeader>&amp;R&amp;"ＭＳ Ｐゴシック,太字"&amp;KFF0000データ入力用（水色セルに入力）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view="pageBreakPreview" topLeftCell="A11" zoomScale="96" zoomScaleNormal="100" zoomScaleSheetLayoutView="96" workbookViewId="0">
      <selection activeCell="F17" sqref="F17"/>
    </sheetView>
  </sheetViews>
  <sheetFormatPr defaultColWidth="9" defaultRowHeight="13.5" x14ac:dyDescent="0.15"/>
  <cols>
    <col min="1" max="1" width="5.875" style="1" customWidth="1"/>
    <col min="2" max="3" width="12.5" style="1" customWidth="1"/>
    <col min="4" max="4" width="13.75" style="1" customWidth="1"/>
    <col min="5" max="5" width="4" style="1" customWidth="1"/>
    <col min="6" max="6" width="12.5" style="1" customWidth="1"/>
    <col min="7" max="7" width="13.75" style="1" customWidth="1"/>
    <col min="8" max="8" width="12.5" style="1" customWidth="1"/>
    <col min="9" max="9" width="13.75" style="1" customWidth="1"/>
    <col min="10" max="10" width="12.5" style="1" customWidth="1"/>
    <col min="11" max="16384" width="9" style="1"/>
  </cols>
  <sheetData>
    <row r="1" spans="1:11" ht="45" customHeight="1" x14ac:dyDescent="0.15">
      <c r="B1" s="145" t="s">
        <v>0</v>
      </c>
      <c r="C1" s="146"/>
      <c r="D1" s="146"/>
      <c r="E1" s="146"/>
      <c r="F1" s="146"/>
      <c r="G1" s="146"/>
      <c r="H1" s="146"/>
      <c r="I1" s="146"/>
      <c r="J1" s="146"/>
    </row>
    <row r="2" spans="1:11" ht="45" customHeight="1" x14ac:dyDescent="0.15">
      <c r="B2" s="101" t="s">
        <v>21</v>
      </c>
      <c r="C2" s="155" t="str">
        <f>IF($D$6="","",'Basic Data'!$C$5)</f>
        <v/>
      </c>
      <c r="D2" s="156"/>
      <c r="E2" s="156"/>
      <c r="F2" s="157"/>
      <c r="G2" s="101" t="s">
        <v>45</v>
      </c>
      <c r="H2" s="155" t="str">
        <f>IF($D$6="","",'Basic Data'!$C$4)</f>
        <v/>
      </c>
      <c r="I2" s="156"/>
      <c r="J2" s="157"/>
    </row>
    <row r="3" spans="1:11" s="2" customFormat="1" ht="45" customHeight="1" x14ac:dyDescent="0.15">
      <c r="A3" s="7"/>
      <c r="B3" s="99" t="s">
        <v>42</v>
      </c>
      <c r="C3" s="159" t="str">
        <f>IF($D$6="","",'Basic Data'!$C$6)</f>
        <v/>
      </c>
      <c r="D3" s="160"/>
      <c r="E3" s="160"/>
      <c r="F3" s="161"/>
      <c r="G3" s="104" t="s">
        <v>68</v>
      </c>
      <c r="H3" s="70" t="str">
        <f>IF($D$6="","",'Basic Data'!$C$7)</f>
        <v/>
      </c>
      <c r="I3" s="76" t="str">
        <f>IF($D$6="","",'Basic Data'!C8)</f>
        <v/>
      </c>
      <c r="J3" s="74" t="str">
        <f>IF($D$6="","",'Basic Data'!C9)</f>
        <v/>
      </c>
    </row>
    <row r="4" spans="1:11" s="2" customFormat="1" ht="45" customHeight="1" x14ac:dyDescent="0.15">
      <c r="A4" s="7"/>
      <c r="B4" s="99" t="s">
        <v>43</v>
      </c>
      <c r="C4" s="125" t="str">
        <f>IF($D$6="","",'Basic Data'!$C$3)</f>
        <v/>
      </c>
      <c r="D4" s="126"/>
      <c r="E4" s="126"/>
      <c r="F4" s="127"/>
      <c r="G4" s="104" t="s">
        <v>44</v>
      </c>
      <c r="H4" s="128"/>
      <c r="I4" s="129"/>
      <c r="J4" s="130"/>
    </row>
    <row r="5" spans="1:11" ht="45" customHeight="1" x14ac:dyDescent="0.15">
      <c r="B5" s="9"/>
      <c r="C5" s="10"/>
      <c r="D5" s="10"/>
      <c r="E5" s="10"/>
      <c r="F5" s="10"/>
      <c r="G5" s="10"/>
      <c r="H5" s="10"/>
      <c r="I5" s="10"/>
      <c r="J5" s="10"/>
    </row>
    <row r="6" spans="1:11" s="2" customFormat="1" ht="45" customHeight="1" x14ac:dyDescent="0.15">
      <c r="A6" s="7"/>
      <c r="B6" s="137" t="s">
        <v>33</v>
      </c>
      <c r="C6" s="138"/>
      <c r="D6" s="54"/>
      <c r="F6" s="117" t="s">
        <v>52</v>
      </c>
    </row>
    <row r="7" spans="1:11" s="2" customFormat="1" ht="45" customHeight="1" x14ac:dyDescent="0.15">
      <c r="A7" s="7"/>
      <c r="B7" s="137" t="s">
        <v>16</v>
      </c>
      <c r="C7" s="138"/>
      <c r="D7" s="55"/>
      <c r="E7" s="40"/>
      <c r="F7" s="135" t="s">
        <v>97</v>
      </c>
      <c r="G7" s="136"/>
      <c r="H7" s="136"/>
      <c r="I7" s="136"/>
      <c r="J7" s="136"/>
    </row>
    <row r="8" spans="1:11" s="2" customFormat="1" ht="45" customHeight="1" x14ac:dyDescent="0.15">
      <c r="B8" s="137" t="s">
        <v>2</v>
      </c>
      <c r="C8" s="138"/>
      <c r="D8" s="154" t="s">
        <v>11</v>
      </c>
      <c r="E8" s="154"/>
      <c r="F8" s="49"/>
      <c r="G8" s="103" t="s">
        <v>12</v>
      </c>
      <c r="H8" s="49"/>
      <c r="I8" s="103" t="s">
        <v>13</v>
      </c>
      <c r="J8" s="49"/>
    </row>
    <row r="9" spans="1:11" s="2" customFormat="1" ht="45" customHeight="1" x14ac:dyDescent="0.15">
      <c r="B9" s="139" t="s">
        <v>34</v>
      </c>
      <c r="C9" s="158"/>
      <c r="D9" s="46">
        <f>F8*H8*J8/1000</f>
        <v>0</v>
      </c>
      <c r="E9" s="8"/>
      <c r="F9" s="43" t="s">
        <v>61</v>
      </c>
      <c r="G9" s="43"/>
      <c r="H9" s="42"/>
      <c r="I9" s="41"/>
      <c r="J9" s="41"/>
    </row>
    <row r="10" spans="1:11" s="2" customFormat="1" ht="45" customHeight="1" x14ac:dyDescent="0.15">
      <c r="B10" s="133" t="s">
        <v>48</v>
      </c>
      <c r="C10" s="134"/>
      <c r="D10" s="50"/>
      <c r="E10" s="44" t="s">
        <v>3</v>
      </c>
      <c r="F10" s="51"/>
      <c r="G10" s="43" t="s">
        <v>38</v>
      </c>
      <c r="H10" s="42"/>
      <c r="I10" s="41"/>
      <c r="J10" s="41"/>
    </row>
    <row r="11" spans="1:11" s="2" customFormat="1" ht="45" customHeight="1" x14ac:dyDescent="0.15">
      <c r="B11" s="139" t="s">
        <v>36</v>
      </c>
      <c r="C11" s="140"/>
      <c r="D11" s="52"/>
      <c r="E11" s="6"/>
      <c r="F11" s="107" t="s">
        <v>98</v>
      </c>
      <c r="H11" s="42"/>
      <c r="I11" s="41"/>
      <c r="J11" s="41"/>
    </row>
    <row r="12" spans="1:11" s="2" customFormat="1" ht="45" customHeight="1" x14ac:dyDescent="0.15">
      <c r="B12" s="153" t="s">
        <v>50</v>
      </c>
      <c r="C12" s="167" t="s">
        <v>14</v>
      </c>
      <c r="D12" s="150" t="s">
        <v>4</v>
      </c>
      <c r="E12" s="150"/>
      <c r="F12" s="53"/>
      <c r="G12" s="4" t="s">
        <v>10</v>
      </c>
      <c r="H12" s="53"/>
      <c r="I12" s="102" t="s">
        <v>9</v>
      </c>
      <c r="J12" s="53"/>
    </row>
    <row r="13" spans="1:11" ht="45" customHeight="1" x14ac:dyDescent="0.15">
      <c r="B13" s="153"/>
      <c r="C13" s="168"/>
      <c r="D13" s="150" t="s">
        <v>8</v>
      </c>
      <c r="E13" s="150"/>
      <c r="F13" s="53"/>
      <c r="G13" s="102" t="s">
        <v>5</v>
      </c>
      <c r="H13" s="53"/>
      <c r="I13" s="102" t="s">
        <v>6</v>
      </c>
      <c r="J13" s="53"/>
    </row>
    <row r="14" spans="1:11" ht="45" customHeight="1" x14ac:dyDescent="0.15">
      <c r="B14" s="153"/>
      <c r="C14" s="168"/>
      <c r="D14" s="150" t="s">
        <v>7</v>
      </c>
      <c r="E14" s="150"/>
      <c r="F14" s="53"/>
      <c r="G14" s="82" t="s">
        <v>39</v>
      </c>
      <c r="H14" s="48">
        <f>SUM(J14,F15,H15,J15)</f>
        <v>0</v>
      </c>
      <c r="I14" s="82" t="s">
        <v>73</v>
      </c>
      <c r="J14" s="53"/>
    </row>
    <row r="15" spans="1:11" s="2" customFormat="1" ht="29.25" customHeight="1" x14ac:dyDescent="0.15">
      <c r="B15" s="153"/>
      <c r="C15" s="168"/>
      <c r="D15" s="96" t="s">
        <v>94</v>
      </c>
      <c r="E15" s="97"/>
      <c r="F15" s="141"/>
      <c r="G15" s="98" t="s">
        <v>94</v>
      </c>
      <c r="H15" s="141"/>
      <c r="I15" s="98" t="s">
        <v>94</v>
      </c>
      <c r="J15" s="141"/>
    </row>
    <row r="16" spans="1:11" s="2" customFormat="1" ht="22.5" customHeight="1" x14ac:dyDescent="0.15">
      <c r="B16" s="153"/>
      <c r="C16" s="169"/>
      <c r="D16" s="151"/>
      <c r="E16" s="152"/>
      <c r="F16" s="142"/>
      <c r="G16" s="95"/>
      <c r="H16" s="142"/>
      <c r="I16" s="95"/>
      <c r="J16" s="142"/>
      <c r="K16" s="59"/>
    </row>
    <row r="17" spans="1:11" s="2" customFormat="1" ht="45" customHeight="1" x14ac:dyDescent="0.15">
      <c r="B17" s="153"/>
      <c r="C17" s="100" t="s">
        <v>15</v>
      </c>
      <c r="D17" s="121">
        <f>SUM(F12,H12,J12,F13,H13,J13,F14,H14)</f>
        <v>0</v>
      </c>
      <c r="E17" s="71"/>
      <c r="F17" s="75" t="s">
        <v>108</v>
      </c>
      <c r="G17" s="43"/>
    </row>
    <row r="18" spans="1:11" s="2" customFormat="1" ht="45" customHeight="1" x14ac:dyDescent="0.15">
      <c r="B18" s="147" t="s">
        <v>1</v>
      </c>
      <c r="C18" s="147"/>
      <c r="D18" s="162" t="s">
        <v>35</v>
      </c>
      <c r="E18" s="170"/>
      <c r="F18" s="166"/>
      <c r="G18" s="37">
        <f>IFERROR(D17/D9,0)</f>
        <v>0</v>
      </c>
      <c r="H18" s="43" t="s">
        <v>62</v>
      </c>
    </row>
    <row r="19" spans="1:11" s="2" customFormat="1" ht="45" customHeight="1" x14ac:dyDescent="0.15">
      <c r="B19" s="147"/>
      <c r="C19" s="147"/>
      <c r="D19" s="165" t="s">
        <v>49</v>
      </c>
      <c r="E19" s="163"/>
      <c r="F19" s="166"/>
      <c r="G19" s="73">
        <f>IFERROR(D17/(F8*H8)*10000,0)</f>
        <v>0</v>
      </c>
      <c r="H19" s="131" t="s">
        <v>63</v>
      </c>
      <c r="I19" s="132"/>
      <c r="J19" s="132"/>
      <c r="K19" s="3"/>
    </row>
    <row r="20" spans="1:11" ht="45" customHeight="1" x14ac:dyDescent="0.15">
      <c r="B20" s="57" t="s">
        <v>107</v>
      </c>
      <c r="C20" s="2"/>
      <c r="D20" s="2"/>
      <c r="E20" s="2"/>
      <c r="F20" s="2"/>
      <c r="G20" s="2"/>
      <c r="H20" s="2"/>
      <c r="I20" s="2"/>
      <c r="J20" s="2"/>
    </row>
    <row r="21" spans="1:11" ht="45" customHeight="1" x14ac:dyDescent="0.15">
      <c r="B21" s="143" t="s">
        <v>116</v>
      </c>
      <c r="C21" s="144"/>
      <c r="D21" s="144"/>
      <c r="E21" s="144"/>
      <c r="F21" s="144"/>
      <c r="G21" s="144"/>
      <c r="H21" s="144"/>
      <c r="I21" s="144"/>
      <c r="J21" s="144"/>
    </row>
    <row r="22" spans="1:11" s="92" customFormat="1" ht="60" customHeight="1" x14ac:dyDescent="0.15">
      <c r="A22" s="93"/>
      <c r="B22" s="94" t="s">
        <v>96</v>
      </c>
      <c r="C22" s="122"/>
      <c r="D22" s="123"/>
      <c r="E22" s="123"/>
      <c r="F22" s="123"/>
      <c r="G22" s="123"/>
      <c r="H22" s="123"/>
      <c r="I22" s="123"/>
      <c r="J22" s="124"/>
    </row>
    <row r="23" spans="1:11" ht="24.75" customHeight="1" x14ac:dyDescent="0.15"/>
    <row r="24" spans="1:11" ht="24.75" customHeight="1" x14ac:dyDescent="0.15"/>
    <row r="25" spans="1:11" ht="24.75" customHeight="1" x14ac:dyDescent="0.15"/>
    <row r="26" spans="1:11" ht="24.75" customHeight="1" x14ac:dyDescent="0.15"/>
    <row r="27" spans="1:11" ht="24.75" customHeight="1" x14ac:dyDescent="0.15"/>
    <row r="28" spans="1:11" ht="20.100000000000001" customHeight="1" x14ac:dyDescent="0.15"/>
  </sheetData>
  <sheetProtection algorithmName="SHA-512" hashValue="rA2Ywi5TfWVlGm/3lljmLjHS/drZ6pd2hR01Jop98O8U4oJ2GqtMasXSBHI8i7z8Gbi17IpnOMS+SW5wwD1R8A==" saltValue="3c00jYuf8R/QA3Jgi0psmw==" spinCount="100000" sheet="1" objects="1" scenarios="1"/>
  <mergeCells count="29">
    <mergeCell ref="D19:F19"/>
    <mergeCell ref="H19:J19"/>
    <mergeCell ref="B10:C10"/>
    <mergeCell ref="B11:C11"/>
    <mergeCell ref="B12:B17"/>
    <mergeCell ref="D12:E12"/>
    <mergeCell ref="D13:E13"/>
    <mergeCell ref="D14:E14"/>
    <mergeCell ref="F15:F16"/>
    <mergeCell ref="H15:H16"/>
    <mergeCell ref="J15:J16"/>
    <mergeCell ref="D16:E16"/>
    <mergeCell ref="C12:C16"/>
    <mergeCell ref="B21:J21"/>
    <mergeCell ref="C22:J22"/>
    <mergeCell ref="B1:J1"/>
    <mergeCell ref="B7:C7"/>
    <mergeCell ref="B8:C8"/>
    <mergeCell ref="D8:E8"/>
    <mergeCell ref="B9:C9"/>
    <mergeCell ref="F7:J7"/>
    <mergeCell ref="C2:F2"/>
    <mergeCell ref="H2:J2"/>
    <mergeCell ref="C3:F3"/>
    <mergeCell ref="C4:F4"/>
    <mergeCell ref="H4:J4"/>
    <mergeCell ref="B6:C6"/>
    <mergeCell ref="B18:C19"/>
    <mergeCell ref="D18:F18"/>
  </mergeCells>
  <phoneticPr fontId="2"/>
  <dataValidations count="2">
    <dataValidation type="list" allowBlank="1" showInputMessage="1" showErrorMessage="1" sqref="D7" xr:uid="{00000000-0002-0000-0300-000000000000}">
      <formula1>"満潮線上,独自方式(韓国科学技術院),独自方式(その他),不明"</formula1>
    </dataValidation>
    <dataValidation type="list" allowBlank="1" showInputMessage="1" showErrorMessage="1" sqref="D11" xr:uid="{00000000-0002-0000-0300-000001000000}">
      <formula1>"ふるい分離,浮上分離,不明"</formula1>
    </dataValidation>
  </dataValidations>
  <pageMargins left="0.62992125984251968" right="0.59055118110236227" top="1.0629921259842521" bottom="0.74803149606299213" header="0.86614173228346458" footer="0.39370078740157483"/>
  <pageSetup paperSize="9" scale="80" orientation="portrait" r:id="rId1"/>
  <headerFooter>
    <oddHeader>&amp;R&amp;"ＭＳ Ｐゴシック,太字"&amp;KFF0000データ入力用（水色セルに入力）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tabSelected="1" view="pageBreakPreview" topLeftCell="A4" zoomScale="96" zoomScaleNormal="100" zoomScaleSheetLayoutView="96" workbookViewId="0">
      <selection activeCell="I8" sqref="I8"/>
    </sheetView>
  </sheetViews>
  <sheetFormatPr defaultColWidth="9" defaultRowHeight="13.5" x14ac:dyDescent="0.15"/>
  <cols>
    <col min="1" max="1" width="5.875" style="1" customWidth="1"/>
    <col min="2" max="3" width="12.5" style="1" customWidth="1"/>
    <col min="4" max="4" width="9.75" style="1" customWidth="1"/>
    <col min="5" max="5" width="4" style="1" customWidth="1"/>
    <col min="6" max="6" width="12.5" style="1" customWidth="1"/>
    <col min="7" max="7" width="13.75" style="1" customWidth="1"/>
    <col min="8" max="8" width="12.5" style="1" customWidth="1"/>
    <col min="9" max="9" width="13.75" style="1" customWidth="1"/>
    <col min="10" max="10" width="12.5" style="1" customWidth="1"/>
    <col min="11" max="11" width="9" style="1"/>
    <col min="12" max="12" width="12" style="1" customWidth="1"/>
    <col min="13" max="16384" width="9" style="1"/>
  </cols>
  <sheetData>
    <row r="1" spans="1:13" x14ac:dyDescent="0.15">
      <c r="J1" s="1" t="s">
        <v>75</v>
      </c>
    </row>
    <row r="2" spans="1:13" ht="30" customHeight="1" x14ac:dyDescent="0.15">
      <c r="B2" s="145" t="s">
        <v>83</v>
      </c>
      <c r="C2" s="145"/>
      <c r="D2" s="145"/>
      <c r="E2" s="145"/>
      <c r="F2" s="145"/>
      <c r="G2" s="145"/>
      <c r="H2" s="145"/>
      <c r="I2" s="145"/>
      <c r="J2" s="197"/>
    </row>
    <row r="3" spans="1:13" ht="30" customHeight="1" x14ac:dyDescent="0.15">
      <c r="B3" s="4" t="s">
        <v>21</v>
      </c>
      <c r="C3" s="198">
        <f>'Basic Data'!$C$5</f>
        <v>0</v>
      </c>
      <c r="D3" s="199"/>
      <c r="E3" s="199"/>
      <c r="F3" s="200"/>
      <c r="G3" s="4" t="s">
        <v>45</v>
      </c>
      <c r="H3" s="198">
        <f>'Basic Data'!$C$4</f>
        <v>0</v>
      </c>
      <c r="I3" s="199"/>
      <c r="J3" s="200"/>
    </row>
    <row r="4" spans="1:13" s="2" customFormat="1" ht="30" customHeight="1" x14ac:dyDescent="0.15">
      <c r="B4" s="105" t="s">
        <v>42</v>
      </c>
      <c r="C4" s="201">
        <f>'Basic Data'!$C$6</f>
        <v>0</v>
      </c>
      <c r="D4" s="202"/>
      <c r="E4" s="202"/>
      <c r="F4" s="203"/>
      <c r="G4" s="106" t="s">
        <v>76</v>
      </c>
      <c r="H4" s="108">
        <f>'Basic Data'!$C$7</f>
        <v>0</v>
      </c>
      <c r="I4" s="109">
        <f>'Basic Data'!$C$8</f>
        <v>0</v>
      </c>
      <c r="J4" s="110">
        <f>'Basic Data'!$C$9</f>
        <v>0</v>
      </c>
    </row>
    <row r="5" spans="1:13" s="2" customFormat="1" ht="30" customHeight="1" x14ac:dyDescent="0.15">
      <c r="B5" s="105" t="s">
        <v>43</v>
      </c>
      <c r="C5" s="204">
        <f>'Basic Data'!$C$3</f>
        <v>0</v>
      </c>
      <c r="D5" s="205"/>
      <c r="E5" s="205"/>
      <c r="F5" s="206"/>
      <c r="G5" s="106" t="s">
        <v>44</v>
      </c>
      <c r="H5" s="207"/>
      <c r="I5" s="208"/>
      <c r="J5" s="209"/>
      <c r="L5" s="81" t="s">
        <v>74</v>
      </c>
      <c r="M5" s="83"/>
    </row>
    <row r="6" spans="1:13" s="79" customFormat="1" ht="8.25" customHeight="1" x14ac:dyDescent="0.15">
      <c r="B6" s="8"/>
      <c r="C6" s="8"/>
      <c r="D6" s="8"/>
      <c r="E6" s="8"/>
      <c r="F6" s="8"/>
      <c r="G6" s="8"/>
      <c r="H6" s="8"/>
      <c r="I6" s="8"/>
      <c r="J6" s="8"/>
    </row>
    <row r="7" spans="1:13" s="2" customFormat="1" ht="45" customHeight="1" x14ac:dyDescent="0.15">
      <c r="B7" s="56" t="s">
        <v>40</v>
      </c>
      <c r="C7" s="87">
        <f>COUNT('Survay Point1:Survay Point3'!D6)</f>
        <v>1</v>
      </c>
      <c r="D7" s="154" t="s">
        <v>87</v>
      </c>
      <c r="E7" s="154"/>
      <c r="F7" s="111" t="str">
        <f>IF($A$9="","",$I$11&amp;IF($A$21="","",", "&amp;$I$23&amp;IF($A$33="","",", "&amp;$I$35)))</f>
        <v>0</v>
      </c>
      <c r="G7" s="105" t="s">
        <v>86</v>
      </c>
      <c r="H7" s="111" t="str">
        <f>IF($A$9="","",$L$10&amp;IF($A$21="","",", "&amp;$L$22&amp;IF($A$33="","",", "&amp;$L$34)))</f>
        <v>0</v>
      </c>
      <c r="I7" s="105" t="s">
        <v>70</v>
      </c>
      <c r="J7" s="111" t="str">
        <f>IF($A$9="","",$J$10&amp;IF($A$21="","",", "&amp;$J$22&amp;IF($A$33="","",", "&amp;$J$34)))</f>
        <v>0</v>
      </c>
    </row>
    <row r="8" spans="1:13" ht="45" customHeight="1" x14ac:dyDescent="0.15">
      <c r="B8" s="56" t="s">
        <v>99</v>
      </c>
      <c r="C8" s="87" t="str">
        <f>IF($A$9="","",$D$11&amp;IF($A$21="","",", "&amp;$D$23&amp;IF($A$33="","",", "&amp;$D$35)))</f>
        <v>0</v>
      </c>
      <c r="D8" s="150" t="s">
        <v>88</v>
      </c>
      <c r="E8" s="150"/>
      <c r="F8" s="112">
        <f>MIN($D$12,$D$24,$D$36)</f>
        <v>0</v>
      </c>
      <c r="G8" s="112">
        <f>MAX($F$12,$F$24,$F$36)</f>
        <v>0</v>
      </c>
      <c r="H8" s="105" t="s">
        <v>36</v>
      </c>
      <c r="I8" s="111" t="str">
        <f>IF($A$9="","",$I$12&amp;IF($A$21="","",", "&amp;$I$24&amp;IF($A$33="","",", "&amp;$I$36)))</f>
        <v>0</v>
      </c>
    </row>
    <row r="9" spans="1:13" s="2" customFormat="1" ht="23.1" customHeight="1" x14ac:dyDescent="0.15">
      <c r="A9" s="7">
        <f>IF('Survay Point1'!$D$6="","",'Survay Point1'!$D$6)</f>
        <v>1</v>
      </c>
      <c r="B9" s="7" t="s">
        <v>77</v>
      </c>
      <c r="C9" s="7"/>
      <c r="L9" s="83" t="s">
        <v>90</v>
      </c>
    </row>
    <row r="10" spans="1:13" s="2" customFormat="1" ht="23.1" customHeight="1" x14ac:dyDescent="0.15">
      <c r="B10" s="180" t="s">
        <v>2</v>
      </c>
      <c r="C10" s="181"/>
      <c r="D10" s="180" t="s">
        <v>11</v>
      </c>
      <c r="E10" s="181"/>
      <c r="F10" s="64">
        <f>IF($A$9="","",'Survay Point1'!$F$8)</f>
        <v>0</v>
      </c>
      <c r="G10" s="103" t="s">
        <v>12</v>
      </c>
      <c r="H10" s="64">
        <f>IF($A$9="","",'Survay Point1'!$H$8)</f>
        <v>0</v>
      </c>
      <c r="I10" s="103" t="s">
        <v>13</v>
      </c>
      <c r="J10" s="64">
        <f>IF($A$9="","",'Survay Point1'!$J$8)</f>
        <v>0</v>
      </c>
      <c r="L10" s="83">
        <f>IF($A$9="","",$F$10*$H$10)</f>
        <v>0</v>
      </c>
    </row>
    <row r="11" spans="1:13" s="2" customFormat="1" ht="23.1" customHeight="1" x14ac:dyDescent="0.15">
      <c r="B11" s="182" t="s">
        <v>106</v>
      </c>
      <c r="C11" s="183"/>
      <c r="D11" s="89">
        <f>IF($A$9="","",'Survay Point1'!$D$9)</f>
        <v>0</v>
      </c>
      <c r="E11" s="88"/>
      <c r="F11" s="84"/>
      <c r="G11" s="90"/>
      <c r="H11" s="86" t="s">
        <v>85</v>
      </c>
      <c r="I11" s="64">
        <f>IF($A$9="","",'Survay Point1'!$D$7)</f>
        <v>0</v>
      </c>
      <c r="L11" s="94" t="s">
        <v>89</v>
      </c>
    </row>
    <row r="12" spans="1:13" s="2" customFormat="1" ht="23.1" customHeight="1" x14ac:dyDescent="0.15">
      <c r="B12" s="182" t="s">
        <v>78</v>
      </c>
      <c r="C12" s="189"/>
      <c r="D12" s="89">
        <f>IF($A$9="","",'Survay Point1'!$D$10)</f>
        <v>0</v>
      </c>
      <c r="E12" s="88" t="s">
        <v>3</v>
      </c>
      <c r="F12" s="64">
        <f>IF($A$9="","",'Survay Point1'!$F$10)</f>
        <v>0</v>
      </c>
      <c r="G12" s="85"/>
      <c r="H12" s="86" t="s">
        <v>84</v>
      </c>
      <c r="I12" s="64">
        <f>IF($A$9="","",'Survay Point1'!$D$11)</f>
        <v>0</v>
      </c>
      <c r="L12" s="83">
        <f>IF($A$9="","",'Survay Point1'!$C$22)</f>
        <v>0</v>
      </c>
    </row>
    <row r="13" spans="1:13" s="2" customFormat="1" ht="23.1" customHeight="1" x14ac:dyDescent="0.15">
      <c r="B13" s="190" t="s">
        <v>79</v>
      </c>
      <c r="C13" s="171" t="s">
        <v>14</v>
      </c>
      <c r="D13" s="150" t="s">
        <v>4</v>
      </c>
      <c r="E13" s="150"/>
      <c r="F13" s="64">
        <f>IF($A$9="","",'Survay Point1'!$F$12)</f>
        <v>0</v>
      </c>
      <c r="G13" s="4" t="s">
        <v>10</v>
      </c>
      <c r="H13" s="64">
        <f>IF($A$9="","",'Survay Point1'!$H$12)</f>
        <v>0</v>
      </c>
      <c r="I13" s="102" t="s">
        <v>9</v>
      </c>
      <c r="J13" s="64">
        <f>IF($A$9="","",'Survay Point1'!$J$12)</f>
        <v>0</v>
      </c>
    </row>
    <row r="14" spans="1:13" ht="23.1" customHeight="1" x14ac:dyDescent="0.15">
      <c r="B14" s="190"/>
      <c r="C14" s="172"/>
      <c r="D14" s="150" t="s">
        <v>8</v>
      </c>
      <c r="E14" s="150"/>
      <c r="F14" s="64">
        <f>IF($A$9="","",'Survay Point1'!$F$13)</f>
        <v>0</v>
      </c>
      <c r="G14" s="102" t="s">
        <v>5</v>
      </c>
      <c r="H14" s="64">
        <f>IF($A$9="","",'Survay Point1'!$H$13)</f>
        <v>0</v>
      </c>
      <c r="I14" s="102" t="s">
        <v>6</v>
      </c>
      <c r="J14" s="64">
        <f>IF($A$9="","",'Survay Point1'!$J$13)</f>
        <v>0</v>
      </c>
    </row>
    <row r="15" spans="1:13" ht="23.1" customHeight="1" x14ac:dyDescent="0.15">
      <c r="B15" s="190"/>
      <c r="C15" s="172"/>
      <c r="D15" s="150" t="s">
        <v>7</v>
      </c>
      <c r="E15" s="150"/>
      <c r="F15" s="64">
        <f>IF($A$9="","",'Survay Point1'!$F$14)</f>
        <v>0</v>
      </c>
      <c r="G15" s="82" t="s">
        <v>39</v>
      </c>
      <c r="H15" s="64">
        <f>IF($A$9="","",'Survay Point1'!$H$14)</f>
        <v>0</v>
      </c>
      <c r="I15" s="82" t="s">
        <v>73</v>
      </c>
      <c r="J15" s="64">
        <f>IF($A$9="","",'Survay Point1'!$J$14)</f>
        <v>0</v>
      </c>
    </row>
    <row r="16" spans="1:13" ht="15" customHeight="1" x14ac:dyDescent="0.15">
      <c r="B16" s="190"/>
      <c r="C16" s="172"/>
      <c r="D16" s="191" t="s">
        <v>91</v>
      </c>
      <c r="E16" s="192"/>
      <c r="F16" s="174">
        <f>IF($A$9="","",'Survay Point1'!$F$15)</f>
        <v>0</v>
      </c>
      <c r="G16" s="113" t="s">
        <v>92</v>
      </c>
      <c r="H16" s="174">
        <f>IF($A$9="","",'Survay Point1'!$H$15)</f>
        <v>0</v>
      </c>
      <c r="I16" s="114" t="s">
        <v>93</v>
      </c>
      <c r="J16" s="195">
        <f>IF($A$9="","",'Survay Point1'!$J$15)</f>
        <v>0</v>
      </c>
    </row>
    <row r="17" spans="1:12" ht="15" customHeight="1" x14ac:dyDescent="0.15">
      <c r="B17" s="190"/>
      <c r="C17" s="173"/>
      <c r="D17" s="178" t="str">
        <f>IF('Survay Point1'!$D$16="","",'Survay Point1'!$D$16)</f>
        <v/>
      </c>
      <c r="E17" s="194"/>
      <c r="F17" s="175"/>
      <c r="G17" s="115" t="str">
        <f>IF('Survay Point1'!$G$16="","",'Survay Point1'!$G$16)</f>
        <v/>
      </c>
      <c r="H17" s="175"/>
      <c r="I17" s="116" t="str">
        <f>IF('Survay Point1'!$I$16="","",'Survay Point1'!$I$16)</f>
        <v/>
      </c>
      <c r="J17" s="196"/>
    </row>
    <row r="18" spans="1:12" s="2" customFormat="1" ht="23.1" customHeight="1" x14ac:dyDescent="0.15">
      <c r="B18" s="190"/>
      <c r="C18" s="86" t="s">
        <v>15</v>
      </c>
      <c r="D18" s="193">
        <f>IF($A$9="","",'Survay Point1'!$D$17)</f>
        <v>0</v>
      </c>
      <c r="E18" s="193"/>
      <c r="F18" s="193"/>
      <c r="G18" s="80" t="s">
        <v>118</v>
      </c>
    </row>
    <row r="19" spans="1:12" s="2" customFormat="1" ht="23.1" customHeight="1" x14ac:dyDescent="0.15">
      <c r="B19" s="154" t="s">
        <v>1</v>
      </c>
      <c r="C19" s="154"/>
      <c r="D19" s="184" t="s">
        <v>105</v>
      </c>
      <c r="E19" s="185"/>
      <c r="F19" s="186"/>
      <c r="G19" s="37">
        <f>IF($A$9="","",'Survay Point1'!$G$18)</f>
        <v>0</v>
      </c>
      <c r="H19" s="3"/>
    </row>
    <row r="20" spans="1:12" s="2" customFormat="1" ht="23.1" customHeight="1" x14ac:dyDescent="0.15">
      <c r="B20" s="154"/>
      <c r="C20" s="154"/>
      <c r="D20" s="187" t="s">
        <v>80</v>
      </c>
      <c r="E20" s="188"/>
      <c r="F20" s="186"/>
      <c r="G20" s="91">
        <f>IF($A$9="","",'Survay Point1'!$G$19)</f>
        <v>0</v>
      </c>
      <c r="H20" s="3"/>
    </row>
    <row r="21" spans="1:12" s="2" customFormat="1" ht="23.1" customHeight="1" x14ac:dyDescent="0.15">
      <c r="A21" s="7" t="str">
        <f>IF('Survay Point2'!$D$6="","",'Survay Point2'!$D$6)</f>
        <v/>
      </c>
      <c r="B21" s="7" t="s">
        <v>81</v>
      </c>
      <c r="C21" s="7"/>
      <c r="L21" s="83" t="s">
        <v>90</v>
      </c>
    </row>
    <row r="22" spans="1:12" s="2" customFormat="1" ht="23.1" customHeight="1" x14ac:dyDescent="0.15">
      <c r="B22" s="180" t="s">
        <v>2</v>
      </c>
      <c r="C22" s="181"/>
      <c r="D22" s="180" t="s">
        <v>11</v>
      </c>
      <c r="E22" s="181"/>
      <c r="F22" s="64" t="str">
        <f>IF($A$21="","",'Survay Point2'!$F$8)</f>
        <v/>
      </c>
      <c r="G22" s="103" t="s">
        <v>12</v>
      </c>
      <c r="H22" s="64" t="str">
        <f>IF($A$21="","",'Survay Point2'!$H$8)</f>
        <v/>
      </c>
      <c r="I22" s="103" t="s">
        <v>13</v>
      </c>
      <c r="J22" s="64" t="str">
        <f>IF($A$21="","",'Survay Point2'!$J$8)</f>
        <v/>
      </c>
      <c r="L22" s="83" t="str">
        <f>IF($A$21="","",$F$22*$H$22)</f>
        <v/>
      </c>
    </row>
    <row r="23" spans="1:12" s="2" customFormat="1" ht="23.1" customHeight="1" x14ac:dyDescent="0.15">
      <c r="B23" s="182" t="s">
        <v>106</v>
      </c>
      <c r="C23" s="183"/>
      <c r="D23" s="89" t="str">
        <f>IF($A$21="","",'Survay Point2'!$D$9)</f>
        <v/>
      </c>
      <c r="E23" s="88"/>
      <c r="F23" s="84"/>
      <c r="G23" s="90"/>
      <c r="H23" s="86" t="s">
        <v>85</v>
      </c>
      <c r="I23" s="64" t="str">
        <f>IF($A$21="","",'Survay Point2'!$D$7)</f>
        <v/>
      </c>
      <c r="L23" s="94" t="s">
        <v>89</v>
      </c>
    </row>
    <row r="24" spans="1:12" s="2" customFormat="1" ht="23.1" customHeight="1" x14ac:dyDescent="0.15">
      <c r="B24" s="182" t="s">
        <v>78</v>
      </c>
      <c r="C24" s="189"/>
      <c r="D24" s="89" t="str">
        <f>IF($A$21="","",'Survay Point2'!$D$10)</f>
        <v/>
      </c>
      <c r="E24" s="88" t="s">
        <v>3</v>
      </c>
      <c r="F24" s="64" t="str">
        <f>IF($A$21="","",'Survay Point2'!$F$10)</f>
        <v/>
      </c>
      <c r="G24" s="85"/>
      <c r="H24" s="86" t="s">
        <v>84</v>
      </c>
      <c r="I24" s="64" t="str">
        <f>IF($A$21="","",'Survay Point2'!$D$11)</f>
        <v/>
      </c>
      <c r="L24" s="83" t="str">
        <f>IF($A$21="","",'Survay Point2'!$C$22)</f>
        <v/>
      </c>
    </row>
    <row r="25" spans="1:12" s="2" customFormat="1" ht="23.1" customHeight="1" x14ac:dyDescent="0.15">
      <c r="B25" s="190" t="s">
        <v>79</v>
      </c>
      <c r="C25" s="171" t="s">
        <v>14</v>
      </c>
      <c r="D25" s="150" t="s">
        <v>4</v>
      </c>
      <c r="E25" s="150"/>
      <c r="F25" s="64" t="str">
        <f>IF($A$21="","",'Survay Point2'!$F$12)</f>
        <v/>
      </c>
      <c r="G25" s="4" t="s">
        <v>10</v>
      </c>
      <c r="H25" s="64" t="str">
        <f>IF($A$21="","",'Survay Point2'!$H$12)</f>
        <v/>
      </c>
      <c r="I25" s="102" t="s">
        <v>9</v>
      </c>
      <c r="J25" s="64" t="str">
        <f>IF($A$21="","",'Survay Point2'!$J$12)</f>
        <v/>
      </c>
    </row>
    <row r="26" spans="1:12" ht="23.1" customHeight="1" x14ac:dyDescent="0.15">
      <c r="B26" s="190"/>
      <c r="C26" s="172"/>
      <c r="D26" s="150" t="s">
        <v>8</v>
      </c>
      <c r="E26" s="150"/>
      <c r="F26" s="64" t="str">
        <f>IF($A$21="","",'Survay Point2'!$F$13)</f>
        <v/>
      </c>
      <c r="G26" s="102" t="s">
        <v>5</v>
      </c>
      <c r="H26" s="64" t="str">
        <f>IF($A$21="","",'Survay Point2'!$H$13)</f>
        <v/>
      </c>
      <c r="I26" s="102" t="s">
        <v>6</v>
      </c>
      <c r="J26" s="64" t="str">
        <f>IF($A$21="","",'Survay Point2'!$J$13)</f>
        <v/>
      </c>
    </row>
    <row r="27" spans="1:12" ht="23.1" customHeight="1" x14ac:dyDescent="0.15">
      <c r="B27" s="190"/>
      <c r="C27" s="172"/>
      <c r="D27" s="150" t="s">
        <v>7</v>
      </c>
      <c r="E27" s="150"/>
      <c r="F27" s="64" t="str">
        <f>IF($A$21="","",'Survay Point2'!$F$14)</f>
        <v/>
      </c>
      <c r="G27" s="82" t="s">
        <v>39</v>
      </c>
      <c r="H27" s="64" t="str">
        <f>IF($A$21="","",'Survay Point2'!$H$14)</f>
        <v/>
      </c>
      <c r="I27" s="82" t="s">
        <v>73</v>
      </c>
      <c r="J27" s="64" t="str">
        <f>IF($A$21="","",'Survay Point2'!$J$14)</f>
        <v/>
      </c>
    </row>
    <row r="28" spans="1:12" ht="15" customHeight="1" x14ac:dyDescent="0.15">
      <c r="B28" s="190"/>
      <c r="C28" s="172"/>
      <c r="D28" s="191" t="s">
        <v>91</v>
      </c>
      <c r="E28" s="192"/>
      <c r="F28" s="174">
        <f>IF($A$9="","",'Survay Point2'!$F$15)</f>
        <v>0</v>
      </c>
      <c r="G28" s="113" t="s">
        <v>92</v>
      </c>
      <c r="H28" s="174">
        <f>IF($A$9="","",'Survay Point2'!$H$15)</f>
        <v>0</v>
      </c>
      <c r="I28" s="114" t="s">
        <v>92</v>
      </c>
      <c r="J28" s="176">
        <f>IF($A$9="","",'Survay Point2'!$J$15)</f>
        <v>0</v>
      </c>
    </row>
    <row r="29" spans="1:12" ht="15" customHeight="1" x14ac:dyDescent="0.15">
      <c r="B29" s="190"/>
      <c r="C29" s="173"/>
      <c r="D29" s="178" t="str">
        <f>IF('Survay Point2'!$D$16="","",'Survay Point2'!$D$16)</f>
        <v/>
      </c>
      <c r="E29" s="179"/>
      <c r="F29" s="175"/>
      <c r="G29" s="115" t="str">
        <f>IF('Survay Point2'!$G$16="","",'Survay Point2'!$G$16)</f>
        <v/>
      </c>
      <c r="H29" s="175"/>
      <c r="I29" s="116" t="str">
        <f>IF('Survay Point2'!$I$16="","",'Survay Point2'!$I$16)</f>
        <v/>
      </c>
      <c r="J29" s="177"/>
    </row>
    <row r="30" spans="1:12" s="2" customFormat="1" ht="23.1" customHeight="1" x14ac:dyDescent="0.15">
      <c r="B30" s="190"/>
      <c r="C30" s="86" t="s">
        <v>15</v>
      </c>
      <c r="D30" s="193" t="str">
        <f>IF($A$21="","",'Survay Point2'!$D$17)</f>
        <v/>
      </c>
      <c r="E30" s="193"/>
      <c r="F30" s="193"/>
      <c r="G30" s="80" t="s">
        <v>118</v>
      </c>
    </row>
    <row r="31" spans="1:12" s="2" customFormat="1" ht="23.1" customHeight="1" x14ac:dyDescent="0.15">
      <c r="B31" s="154" t="s">
        <v>1</v>
      </c>
      <c r="C31" s="154"/>
      <c r="D31" s="184" t="s">
        <v>105</v>
      </c>
      <c r="E31" s="185"/>
      <c r="F31" s="186"/>
      <c r="G31" s="37" t="str">
        <f>IF($A$21="","",'Survay Point2'!$G$18)</f>
        <v/>
      </c>
      <c r="H31" s="3"/>
    </row>
    <row r="32" spans="1:12" s="2" customFormat="1" ht="23.1" customHeight="1" x14ac:dyDescent="0.15">
      <c r="B32" s="154"/>
      <c r="C32" s="154"/>
      <c r="D32" s="187" t="s">
        <v>80</v>
      </c>
      <c r="E32" s="188"/>
      <c r="F32" s="186"/>
      <c r="G32" s="91" t="str">
        <f>IF($A$21="","",'Survay Point2'!$G$19)</f>
        <v/>
      </c>
      <c r="H32" s="3"/>
    </row>
    <row r="33" spans="1:13" s="2" customFormat="1" ht="23.1" customHeight="1" x14ac:dyDescent="0.15">
      <c r="A33" s="7" t="str">
        <f>IF('Survay Point3'!$D$6="","",'Survay Point3'!$D$6)</f>
        <v/>
      </c>
      <c r="B33" s="7" t="s">
        <v>82</v>
      </c>
      <c r="C33" s="7"/>
      <c r="L33" s="83" t="s">
        <v>90</v>
      </c>
    </row>
    <row r="34" spans="1:13" s="2" customFormat="1" ht="23.1" customHeight="1" x14ac:dyDescent="0.15">
      <c r="B34" s="180" t="s">
        <v>2</v>
      </c>
      <c r="C34" s="181"/>
      <c r="D34" s="180" t="s">
        <v>11</v>
      </c>
      <c r="E34" s="181"/>
      <c r="F34" s="64" t="str">
        <f>IF($A$33="","",'Survay Point3'!$F$8)</f>
        <v/>
      </c>
      <c r="G34" s="103" t="s">
        <v>12</v>
      </c>
      <c r="H34" s="64" t="str">
        <f>IF($A$33="","",'Survay Point3'!$H$8)</f>
        <v/>
      </c>
      <c r="I34" s="103" t="s">
        <v>13</v>
      </c>
      <c r="J34" s="64" t="str">
        <f>IF($A$33="","",'Survay Point3'!$J$8)</f>
        <v/>
      </c>
      <c r="L34" s="83" t="str">
        <f>IF($A$33="","",$F$34*$H$34)</f>
        <v/>
      </c>
    </row>
    <row r="35" spans="1:13" s="2" customFormat="1" ht="23.1" customHeight="1" x14ac:dyDescent="0.15">
      <c r="B35" s="182" t="s">
        <v>106</v>
      </c>
      <c r="C35" s="183"/>
      <c r="D35" s="89" t="str">
        <f>IF($A$33="","",'Survay Point3'!$D$9)</f>
        <v/>
      </c>
      <c r="E35" s="88"/>
      <c r="F35" s="84"/>
      <c r="G35" s="90"/>
      <c r="H35" s="86" t="s">
        <v>85</v>
      </c>
      <c r="I35" s="64" t="str">
        <f>IF($A$33="","",'Survay Point3'!$D$7)</f>
        <v/>
      </c>
      <c r="L35" s="94" t="s">
        <v>89</v>
      </c>
    </row>
    <row r="36" spans="1:13" s="2" customFormat="1" ht="23.1" customHeight="1" x14ac:dyDescent="0.15">
      <c r="B36" s="182" t="s">
        <v>78</v>
      </c>
      <c r="C36" s="189"/>
      <c r="D36" s="89" t="str">
        <f>IF($A$33="","",'Survay Point3'!$D$10)</f>
        <v/>
      </c>
      <c r="E36" s="88" t="s">
        <v>3</v>
      </c>
      <c r="F36" s="64" t="str">
        <f>IF($A$33="","",'Survay Point3'!$F$10)</f>
        <v/>
      </c>
      <c r="G36" s="85"/>
      <c r="H36" s="86" t="s">
        <v>84</v>
      </c>
      <c r="I36" s="64" t="str">
        <f>IF($A$33="","",'Survay Point3'!$D$11)</f>
        <v/>
      </c>
      <c r="L36" s="83" t="str">
        <f>IF($A$33="","",'Survay Point3'!$C$22)</f>
        <v/>
      </c>
    </row>
    <row r="37" spans="1:13" s="2" customFormat="1" ht="23.1" customHeight="1" x14ac:dyDescent="0.15">
      <c r="B37" s="190" t="s">
        <v>79</v>
      </c>
      <c r="C37" s="171" t="s">
        <v>14</v>
      </c>
      <c r="D37" s="150" t="s">
        <v>4</v>
      </c>
      <c r="E37" s="150"/>
      <c r="F37" s="64" t="str">
        <f>IF($A$33="","",'Survay Point3'!$F$12)</f>
        <v/>
      </c>
      <c r="G37" s="4" t="s">
        <v>10</v>
      </c>
      <c r="H37" s="64" t="str">
        <f>IF($A$33="","",'Survay Point3'!$H$12)</f>
        <v/>
      </c>
      <c r="I37" s="102" t="s">
        <v>9</v>
      </c>
      <c r="J37" s="64" t="str">
        <f>IF($A$33="","",'Survay Point3'!$J$12)</f>
        <v/>
      </c>
    </row>
    <row r="38" spans="1:13" ht="23.1" customHeight="1" x14ac:dyDescent="0.15">
      <c r="B38" s="190"/>
      <c r="C38" s="172"/>
      <c r="D38" s="150" t="s">
        <v>8</v>
      </c>
      <c r="E38" s="150"/>
      <c r="F38" s="64" t="str">
        <f>IF($A$33="","",'Survay Point3'!$F$13)</f>
        <v/>
      </c>
      <c r="G38" s="102" t="s">
        <v>5</v>
      </c>
      <c r="H38" s="64" t="str">
        <f>IF($A$33="","",'Survay Point3'!$H$13)</f>
        <v/>
      </c>
      <c r="I38" s="102" t="s">
        <v>6</v>
      </c>
      <c r="J38" s="64" t="str">
        <f>IF($A$33="","",'Survay Point3'!$J$13)</f>
        <v/>
      </c>
    </row>
    <row r="39" spans="1:13" ht="23.1" customHeight="1" x14ac:dyDescent="0.15">
      <c r="B39" s="190"/>
      <c r="C39" s="172"/>
      <c r="D39" s="150" t="s">
        <v>7</v>
      </c>
      <c r="E39" s="150"/>
      <c r="F39" s="64" t="str">
        <f>IF($A$33="","",'Survay Point3'!$F$14)</f>
        <v/>
      </c>
      <c r="G39" s="82" t="s">
        <v>39</v>
      </c>
      <c r="H39" s="64" t="str">
        <f>IF($A$33="","",'Survay Point3'!$H$14)</f>
        <v/>
      </c>
      <c r="I39" s="82" t="s">
        <v>73</v>
      </c>
      <c r="J39" s="64" t="str">
        <f>IF($A$33="","",'Survay Point3'!$J$14)</f>
        <v/>
      </c>
    </row>
    <row r="40" spans="1:13" ht="15" customHeight="1" x14ac:dyDescent="0.15">
      <c r="B40" s="190"/>
      <c r="C40" s="172"/>
      <c r="D40" s="191" t="s">
        <v>91</v>
      </c>
      <c r="E40" s="192"/>
      <c r="F40" s="174">
        <f>IF($A$9="","",'Survay Point3'!$F$15)</f>
        <v>0</v>
      </c>
      <c r="G40" s="113" t="s">
        <v>92</v>
      </c>
      <c r="H40" s="174">
        <f>IF($A$9="","",'Survay Point3'!$H$15)</f>
        <v>0</v>
      </c>
      <c r="I40" s="114" t="s">
        <v>92</v>
      </c>
      <c r="J40" s="176">
        <f>IF($A$9="","",'Survay Point3'!$J$15)</f>
        <v>0</v>
      </c>
    </row>
    <row r="41" spans="1:13" ht="15" customHeight="1" x14ac:dyDescent="0.15">
      <c r="B41" s="190"/>
      <c r="C41" s="173"/>
      <c r="D41" s="178" t="str">
        <f>IF('Survay Point3'!$D$16="","",'Survay Point3'!$D$16)</f>
        <v/>
      </c>
      <c r="E41" s="179"/>
      <c r="F41" s="175"/>
      <c r="G41" s="115" t="str">
        <f>IF('Survay Point3'!$G$16="","",'Survay Point3'!$G$16)</f>
        <v/>
      </c>
      <c r="H41" s="175"/>
      <c r="I41" s="116" t="str">
        <f>IF('Survay Point3'!$I$16="","",'Survay Point3'!$I$16)</f>
        <v/>
      </c>
      <c r="J41" s="177"/>
    </row>
    <row r="42" spans="1:13" s="2" customFormat="1" ht="23.1" customHeight="1" x14ac:dyDescent="0.15">
      <c r="B42" s="190"/>
      <c r="C42" s="86" t="s">
        <v>15</v>
      </c>
      <c r="D42" s="193" t="str">
        <f>IF($A$33="","",'Survay Point3'!$D$17)</f>
        <v/>
      </c>
      <c r="E42" s="193"/>
      <c r="F42" s="193"/>
      <c r="G42" s="80" t="s">
        <v>118</v>
      </c>
    </row>
    <row r="43" spans="1:13" s="2" customFormat="1" ht="23.1" customHeight="1" x14ac:dyDescent="0.15">
      <c r="B43" s="154" t="s">
        <v>1</v>
      </c>
      <c r="C43" s="154"/>
      <c r="D43" s="184" t="s">
        <v>105</v>
      </c>
      <c r="E43" s="185"/>
      <c r="F43" s="186"/>
      <c r="G43" s="37" t="str">
        <f>IF($A$33="","",'Survay Point3'!$G$18)</f>
        <v/>
      </c>
      <c r="H43" s="3"/>
      <c r="L43" s="118" t="s">
        <v>109</v>
      </c>
      <c r="M43" s="210">
        <f>AVERAGE(G19,G31,G43)</f>
        <v>0</v>
      </c>
    </row>
    <row r="44" spans="1:13" s="2" customFormat="1" ht="23.1" customHeight="1" x14ac:dyDescent="0.15">
      <c r="B44" s="154"/>
      <c r="C44" s="154"/>
      <c r="D44" s="187" t="s">
        <v>80</v>
      </c>
      <c r="E44" s="188"/>
      <c r="F44" s="186"/>
      <c r="G44" s="91" t="str">
        <f>IF($A$33="","",'Survay Point3'!$G$19)</f>
        <v/>
      </c>
      <c r="H44" s="3"/>
      <c r="L44" s="119" t="s">
        <v>110</v>
      </c>
      <c r="M44" s="210">
        <f>AVERAGE(G20,G32,G44)</f>
        <v>0</v>
      </c>
    </row>
    <row r="45" spans="1:13" ht="53.25" customHeight="1" x14ac:dyDescent="0.15">
      <c r="J45" s="5"/>
    </row>
    <row r="46" spans="1:13" ht="24.75" customHeight="1" x14ac:dyDescent="0.15"/>
    <row r="47" spans="1:13" ht="24.75" customHeight="1" x14ac:dyDescent="0.15"/>
    <row r="48" spans="1:13" ht="24.75" customHeight="1" x14ac:dyDescent="0.15"/>
    <row r="49" ht="24.75" customHeight="1" x14ac:dyDescent="0.15"/>
    <row r="50" ht="24.75" customHeight="1" x14ac:dyDescent="0.15"/>
    <row r="51" ht="20.100000000000001" customHeight="1" x14ac:dyDescent="0.15"/>
  </sheetData>
  <sheetProtection algorithmName="SHA-512" hashValue="TlywHBsYVZ9+hKhhEBXEs1eoID5bOywljRvCvi9PQBckk+yReIzXYkzX0linIjrgUtkmcAhLCPT+ucObfQDrpA==" saltValue="ClUPbYPYi6cPwThs+ZuNPA==" spinCount="100000" sheet="1" objects="1" scenarios="1"/>
  <mergeCells count="62">
    <mergeCell ref="F16:F17"/>
    <mergeCell ref="H16:H17"/>
    <mergeCell ref="J16:J17"/>
    <mergeCell ref="C13:C17"/>
    <mergeCell ref="B2:J2"/>
    <mergeCell ref="C3:F3"/>
    <mergeCell ref="H3:J3"/>
    <mergeCell ref="C4:F4"/>
    <mergeCell ref="C5:F5"/>
    <mergeCell ref="H5:J5"/>
    <mergeCell ref="B22:C22"/>
    <mergeCell ref="D22:E22"/>
    <mergeCell ref="B10:C10"/>
    <mergeCell ref="D10:E10"/>
    <mergeCell ref="B11:C11"/>
    <mergeCell ref="B12:C12"/>
    <mergeCell ref="B13:B18"/>
    <mergeCell ref="D13:E13"/>
    <mergeCell ref="D14:E14"/>
    <mergeCell ref="D15:E15"/>
    <mergeCell ref="D16:E16"/>
    <mergeCell ref="D18:F18"/>
    <mergeCell ref="B19:C20"/>
    <mergeCell ref="D19:F19"/>
    <mergeCell ref="D20:F20"/>
    <mergeCell ref="D17:E17"/>
    <mergeCell ref="B23:C23"/>
    <mergeCell ref="B24:C24"/>
    <mergeCell ref="B25:B30"/>
    <mergeCell ref="D25:E25"/>
    <mergeCell ref="D26:E26"/>
    <mergeCell ref="D27:E27"/>
    <mergeCell ref="D28:E28"/>
    <mergeCell ref="D30:F30"/>
    <mergeCell ref="C25:C29"/>
    <mergeCell ref="B43:C44"/>
    <mergeCell ref="D43:F43"/>
    <mergeCell ref="D44:F44"/>
    <mergeCell ref="D7:E7"/>
    <mergeCell ref="D8:E8"/>
    <mergeCell ref="B36:C36"/>
    <mergeCell ref="B37:B42"/>
    <mergeCell ref="D37:E37"/>
    <mergeCell ref="D38:E38"/>
    <mergeCell ref="D39:E39"/>
    <mergeCell ref="D40:E40"/>
    <mergeCell ref="D42:F42"/>
    <mergeCell ref="B31:C32"/>
    <mergeCell ref="D31:F31"/>
    <mergeCell ref="D32:F32"/>
    <mergeCell ref="B34:C34"/>
    <mergeCell ref="C37:C41"/>
    <mergeCell ref="F28:F29"/>
    <mergeCell ref="H28:H29"/>
    <mergeCell ref="J28:J29"/>
    <mergeCell ref="D29:E29"/>
    <mergeCell ref="F40:F41"/>
    <mergeCell ref="H40:H41"/>
    <mergeCell ref="J40:J41"/>
    <mergeCell ref="D41:E41"/>
    <mergeCell ref="D34:E34"/>
    <mergeCell ref="B35:C35"/>
  </mergeCells>
  <phoneticPr fontId="2"/>
  <pageMargins left="0.62992125984251968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Basic Data</vt:lpstr>
      <vt:lpstr>Survay Point1</vt:lpstr>
      <vt:lpstr>Survay Point2</vt:lpstr>
      <vt:lpstr>Survay Point3</vt:lpstr>
      <vt:lpstr>J00-00Survay Total</vt:lpstr>
      <vt:lpstr>'Basic Data'!Print_Area</vt:lpstr>
      <vt:lpstr>'J00-00Survay Total'!Print_Area</vt:lpstr>
      <vt:lpstr>'Survay Point1'!Print_Area</vt:lpstr>
      <vt:lpstr>'Survay Point2'!Print_Area</vt:lpstr>
      <vt:lpstr>'Survay Point3'!Print_Area</vt:lpstr>
    </vt:vector>
  </TitlesOfParts>
  <Company>NPEC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kankyo1</dc:creator>
  <cp:lastModifiedBy>kankyo25</cp:lastModifiedBy>
  <cp:lastPrinted>2022-06-30T06:26:19Z</cp:lastPrinted>
  <dcterms:created xsi:type="dcterms:W3CDTF">2002-09-05T06:05:10Z</dcterms:created>
  <dcterms:modified xsi:type="dcterms:W3CDTF">2022-06-30T06:40:10Z</dcterms:modified>
</cp:coreProperties>
</file>